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 activeTab="5"/>
  </bookViews>
  <sheets>
    <sheet name="c 01.01.2025" sheetId="1" r:id="rId1"/>
    <sheet name="с 01.03.2025" sheetId="2" r:id="rId2"/>
    <sheet name="пер. Дзержинского 48 с 01.03.25" sheetId="3" r:id="rId3"/>
    <sheet name="с 18.03.2025" sheetId="4" r:id="rId4"/>
    <sheet name="с 01.04.2025" sheetId="5" r:id="rId5"/>
    <sheet name="с 14.05.2025" sheetId="6" r:id="rId6"/>
  </sheets>
  <definedNames>
    <definedName name="_xlnm.Print_Area" localSheetId="1">'с 01.03.2025'!$A$1:$P$332</definedName>
    <definedName name="_xlnm.Print_Area" localSheetId="4">'с 01.04.2025'!$A$1:$P$79</definedName>
    <definedName name="_xlnm.Print_Area" localSheetId="5">'с 14.05.2025'!$A$1:$M$483</definedName>
    <definedName name="_xlnm.Print_Area" localSheetId="3">'с 18.03.2025'!$A$1:$M$85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6"/>
  <c r="M9" s="1"/>
  <c r="M12"/>
  <c r="M15"/>
  <c r="K19"/>
  <c r="M19"/>
  <c r="M21"/>
  <c r="M26"/>
  <c r="M29"/>
  <c r="M34"/>
  <c r="K36"/>
  <c r="K34" s="1"/>
  <c r="K69" s="1"/>
  <c r="M36"/>
  <c r="M37"/>
  <c r="M38"/>
  <c r="M39"/>
  <c r="M41"/>
  <c r="M42"/>
  <c r="M43"/>
  <c r="M44"/>
  <c r="M48"/>
  <c r="M51"/>
  <c r="M65"/>
  <c r="M67"/>
  <c r="M68"/>
  <c r="K78"/>
  <c r="M78" s="1"/>
  <c r="M81"/>
  <c r="M84"/>
  <c r="K88"/>
  <c r="M88"/>
  <c r="M90"/>
  <c r="M95"/>
  <c r="M98"/>
  <c r="K105"/>
  <c r="M105" s="1"/>
  <c r="M103" s="1"/>
  <c r="M106"/>
  <c r="M107"/>
  <c r="M108"/>
  <c r="M110"/>
  <c r="M111"/>
  <c r="M112"/>
  <c r="M113"/>
  <c r="M117"/>
  <c r="M120"/>
  <c r="M134"/>
  <c r="M136"/>
  <c r="M137"/>
  <c r="K147"/>
  <c r="M147" s="1"/>
  <c r="M150"/>
  <c r="M153"/>
  <c r="K157"/>
  <c r="M157" s="1"/>
  <c r="M159"/>
  <c r="M164"/>
  <c r="M167"/>
  <c r="K174"/>
  <c r="K172" s="1"/>
  <c r="K207" s="1"/>
  <c r="K206" s="1"/>
  <c r="M206" s="1"/>
  <c r="M175"/>
  <c r="M176"/>
  <c r="M177"/>
  <c r="M179"/>
  <c r="M180"/>
  <c r="M181"/>
  <c r="M182"/>
  <c r="M186"/>
  <c r="M189"/>
  <c r="M203"/>
  <c r="M205"/>
  <c r="K216"/>
  <c r="M216" s="1"/>
  <c r="M219"/>
  <c r="M222"/>
  <c r="K226"/>
  <c r="M226" s="1"/>
  <c r="M228"/>
  <c r="M233"/>
  <c r="M236"/>
  <c r="K241"/>
  <c r="K243"/>
  <c r="M243" s="1"/>
  <c r="M241" s="1"/>
  <c r="M244"/>
  <c r="M245"/>
  <c r="M246"/>
  <c r="M248"/>
  <c r="M249"/>
  <c r="M250"/>
  <c r="M251"/>
  <c r="M255"/>
  <c r="M258"/>
  <c r="M272"/>
  <c r="M274"/>
  <c r="K285"/>
  <c r="M285"/>
  <c r="M288"/>
  <c r="M291"/>
  <c r="K295"/>
  <c r="M295" s="1"/>
  <c r="M297"/>
  <c r="M302"/>
  <c r="M305"/>
  <c r="K310"/>
  <c r="K312"/>
  <c r="M312" s="1"/>
  <c r="M310" s="1"/>
  <c r="M313"/>
  <c r="M314"/>
  <c r="M315"/>
  <c r="M317"/>
  <c r="M318"/>
  <c r="M319"/>
  <c r="M320"/>
  <c r="M324"/>
  <c r="M327"/>
  <c r="M341"/>
  <c r="M345" s="1"/>
  <c r="M343"/>
  <c r="M344"/>
  <c r="K345"/>
  <c r="K354"/>
  <c r="K414" s="1"/>
  <c r="K413" s="1"/>
  <c r="M413" s="1"/>
  <c r="M354"/>
  <c r="M357"/>
  <c r="M360"/>
  <c r="K364"/>
  <c r="M364" s="1"/>
  <c r="M366"/>
  <c r="M371"/>
  <c r="M374"/>
  <c r="K379"/>
  <c r="K381"/>
  <c r="M381" s="1"/>
  <c r="M379" s="1"/>
  <c r="M382"/>
  <c r="M383"/>
  <c r="M384"/>
  <c r="M386"/>
  <c r="M387"/>
  <c r="M388"/>
  <c r="M389"/>
  <c r="M393"/>
  <c r="M396"/>
  <c r="M410"/>
  <c r="M412"/>
  <c r="K423"/>
  <c r="M423" s="1"/>
  <c r="M426"/>
  <c r="M429"/>
  <c r="K433"/>
  <c r="M433" s="1"/>
  <c r="M435"/>
  <c r="M440"/>
  <c r="M443"/>
  <c r="K450"/>
  <c r="M450" s="1"/>
  <c r="M448" s="1"/>
  <c r="M451"/>
  <c r="M452"/>
  <c r="M453"/>
  <c r="M455"/>
  <c r="M456"/>
  <c r="M457"/>
  <c r="M458"/>
  <c r="M462"/>
  <c r="M465"/>
  <c r="M479"/>
  <c r="M481"/>
  <c r="M482"/>
  <c r="M138" l="1"/>
  <c r="M414"/>
  <c r="M276"/>
  <c r="M483"/>
  <c r="M69"/>
  <c r="M174"/>
  <c r="M172" s="1"/>
  <c r="M207" s="1"/>
  <c r="K103"/>
  <c r="K138" s="1"/>
  <c r="K276"/>
  <c r="K275" s="1"/>
  <c r="M275" s="1"/>
  <c r="K448"/>
  <c r="K483" s="1"/>
  <c r="K9" i="5"/>
  <c r="M9" s="1"/>
  <c r="N9"/>
  <c r="P9" s="1"/>
  <c r="M12"/>
  <c r="P12"/>
  <c r="M15"/>
  <c r="P15"/>
  <c r="K19"/>
  <c r="M19"/>
  <c r="N19"/>
  <c r="P19" s="1"/>
  <c r="M21"/>
  <c r="P21"/>
  <c r="M26"/>
  <c r="P26"/>
  <c r="M28"/>
  <c r="P28"/>
  <c r="K33"/>
  <c r="M33" s="1"/>
  <c r="M32" s="1"/>
  <c r="N33"/>
  <c r="P33" s="1"/>
  <c r="P32" s="1"/>
  <c r="M34"/>
  <c r="P34"/>
  <c r="M35"/>
  <c r="P35"/>
  <c r="M36"/>
  <c r="P36"/>
  <c r="M38"/>
  <c r="P38"/>
  <c r="M39"/>
  <c r="P39"/>
  <c r="K40"/>
  <c r="K32" s="1"/>
  <c r="M40"/>
  <c r="N40"/>
  <c r="P40" s="1"/>
  <c r="M41"/>
  <c r="P41"/>
  <c r="M42"/>
  <c r="P42"/>
  <c r="M44"/>
  <c r="P44"/>
  <c r="M45"/>
  <c r="P45"/>
  <c r="M48"/>
  <c r="P48"/>
  <c r="M49"/>
  <c r="P49"/>
  <c r="K50"/>
  <c r="M50"/>
  <c r="N50"/>
  <c r="P50"/>
  <c r="M51"/>
  <c r="P51"/>
  <c r="M52"/>
  <c r="P52"/>
  <c r="M54"/>
  <c r="P54"/>
  <c r="M55"/>
  <c r="P55"/>
  <c r="M56"/>
  <c r="P56"/>
  <c r="M57"/>
  <c r="P57"/>
  <c r="M58"/>
  <c r="P58"/>
  <c r="M61"/>
  <c r="P61"/>
  <c r="M73"/>
  <c r="P73"/>
  <c r="M74"/>
  <c r="P74"/>
  <c r="K76"/>
  <c r="M76"/>
  <c r="P76"/>
  <c r="P78" s="1"/>
  <c r="P77"/>
  <c r="K78"/>
  <c r="M78" s="1"/>
  <c r="K9" i="4"/>
  <c r="M9" s="1"/>
  <c r="M12"/>
  <c r="M15"/>
  <c r="K19"/>
  <c r="K82" s="1"/>
  <c r="M21"/>
  <c r="M26"/>
  <c r="M29"/>
  <c r="K34"/>
  <c r="K36"/>
  <c r="M36" s="1"/>
  <c r="M34" s="1"/>
  <c r="M37"/>
  <c r="M38"/>
  <c r="M39"/>
  <c r="M41"/>
  <c r="M42"/>
  <c r="K43"/>
  <c r="M43" s="1"/>
  <c r="M44"/>
  <c r="M45"/>
  <c r="M47"/>
  <c r="M48"/>
  <c r="M49"/>
  <c r="M50"/>
  <c r="K51"/>
  <c r="M51" s="1"/>
  <c r="M52"/>
  <c r="M53"/>
  <c r="M54"/>
  <c r="M55"/>
  <c r="M56"/>
  <c r="M60"/>
  <c r="M63"/>
  <c r="M77"/>
  <c r="M78"/>
  <c r="M79"/>
  <c r="K9" i="3"/>
  <c r="M9" s="1"/>
  <c r="M12"/>
  <c r="M15"/>
  <c r="K19"/>
  <c r="M19" s="1"/>
  <c r="M21"/>
  <c r="M26"/>
  <c r="M29"/>
  <c r="K34"/>
  <c r="K36"/>
  <c r="M36" s="1"/>
  <c r="M34" s="1"/>
  <c r="M37"/>
  <c r="M38"/>
  <c r="M39"/>
  <c r="M41"/>
  <c r="M42"/>
  <c r="K43"/>
  <c r="M43" s="1"/>
  <c r="M44"/>
  <c r="M45"/>
  <c r="M47"/>
  <c r="M48"/>
  <c r="M49"/>
  <c r="M50"/>
  <c r="K51"/>
  <c r="M51" s="1"/>
  <c r="M52"/>
  <c r="M53"/>
  <c r="M54"/>
  <c r="M55"/>
  <c r="M56"/>
  <c r="M60"/>
  <c r="M63"/>
  <c r="M77"/>
  <c r="M78"/>
  <c r="M79"/>
  <c r="M80"/>
  <c r="M82" s="1"/>
  <c r="M81"/>
  <c r="K9" i="2"/>
  <c r="M9" s="1"/>
  <c r="N9"/>
  <c r="P9" s="1"/>
  <c r="M12"/>
  <c r="P12"/>
  <c r="M15"/>
  <c r="P15"/>
  <c r="K19"/>
  <c r="M19" s="1"/>
  <c r="N19"/>
  <c r="P19" s="1"/>
  <c r="M21"/>
  <c r="P21"/>
  <c r="M26"/>
  <c r="P26"/>
  <c r="M29"/>
  <c r="P29"/>
  <c r="K36"/>
  <c r="M36" s="1"/>
  <c r="N36"/>
  <c r="P36" s="1"/>
  <c r="M37"/>
  <c r="P37"/>
  <c r="M38"/>
  <c r="P38"/>
  <c r="M39"/>
  <c r="P39"/>
  <c r="M41"/>
  <c r="P41"/>
  <c r="M42"/>
  <c r="P42"/>
  <c r="K43"/>
  <c r="M43" s="1"/>
  <c r="N43"/>
  <c r="M44"/>
  <c r="P44"/>
  <c r="M45"/>
  <c r="P45"/>
  <c r="M47"/>
  <c r="P47"/>
  <c r="M48"/>
  <c r="P48"/>
  <c r="M49"/>
  <c r="P49"/>
  <c r="M50"/>
  <c r="P50"/>
  <c r="K51"/>
  <c r="M51" s="1"/>
  <c r="N51"/>
  <c r="P51" s="1"/>
  <c r="M52"/>
  <c r="P52"/>
  <c r="M53"/>
  <c r="P53"/>
  <c r="M54"/>
  <c r="P54"/>
  <c r="M55"/>
  <c r="P55"/>
  <c r="M56"/>
  <c r="P56"/>
  <c r="M60"/>
  <c r="P60"/>
  <c r="M63"/>
  <c r="P63"/>
  <c r="M77"/>
  <c r="P77"/>
  <c r="M78"/>
  <c r="P78"/>
  <c r="P79"/>
  <c r="P80"/>
  <c r="P81"/>
  <c r="K92"/>
  <c r="M92" s="1"/>
  <c r="N92"/>
  <c r="P92" s="1"/>
  <c r="M95"/>
  <c r="P95"/>
  <c r="M98"/>
  <c r="P98"/>
  <c r="K102"/>
  <c r="M102" s="1"/>
  <c r="N102"/>
  <c r="P102" s="1"/>
  <c r="M104"/>
  <c r="P104"/>
  <c r="M109"/>
  <c r="P109"/>
  <c r="M112"/>
  <c r="P112"/>
  <c r="K119"/>
  <c r="M119" s="1"/>
  <c r="N119"/>
  <c r="P119" s="1"/>
  <c r="M120"/>
  <c r="P120"/>
  <c r="M121"/>
  <c r="P121"/>
  <c r="M122"/>
  <c r="P122"/>
  <c r="M124"/>
  <c r="P124"/>
  <c r="K126"/>
  <c r="M126" s="1"/>
  <c r="N126"/>
  <c r="P126" s="1"/>
  <c r="M127"/>
  <c r="P127"/>
  <c r="M128"/>
  <c r="P128"/>
  <c r="M130"/>
  <c r="P130"/>
  <c r="M131"/>
  <c r="P131"/>
  <c r="M132"/>
  <c r="P132"/>
  <c r="M133"/>
  <c r="P133"/>
  <c r="K134"/>
  <c r="M134" s="1"/>
  <c r="N134"/>
  <c r="P134" s="1"/>
  <c r="M135"/>
  <c r="P135"/>
  <c r="M136"/>
  <c r="P136"/>
  <c r="M137"/>
  <c r="P137"/>
  <c r="M138"/>
  <c r="P138"/>
  <c r="M139"/>
  <c r="P139"/>
  <c r="M143"/>
  <c r="P143"/>
  <c r="M146"/>
  <c r="P146"/>
  <c r="M160"/>
  <c r="M161" s="1"/>
  <c r="P160"/>
  <c r="P161"/>
  <c r="P162"/>
  <c r="K163"/>
  <c r="K176"/>
  <c r="M176" s="1"/>
  <c r="N176"/>
  <c r="P176" s="1"/>
  <c r="M179"/>
  <c r="P179"/>
  <c r="M182"/>
  <c r="P182"/>
  <c r="K186"/>
  <c r="M186" s="1"/>
  <c r="N186"/>
  <c r="M188"/>
  <c r="P188"/>
  <c r="M193"/>
  <c r="P193"/>
  <c r="M196"/>
  <c r="P196"/>
  <c r="K203"/>
  <c r="M203" s="1"/>
  <c r="N203"/>
  <c r="P203" s="1"/>
  <c r="M204"/>
  <c r="P204"/>
  <c r="M205"/>
  <c r="P205"/>
  <c r="M206"/>
  <c r="P206"/>
  <c r="M208"/>
  <c r="P208"/>
  <c r="M209"/>
  <c r="P209"/>
  <c r="K210"/>
  <c r="N210"/>
  <c r="P210" s="1"/>
  <c r="M211"/>
  <c r="P211"/>
  <c r="M212"/>
  <c r="P212"/>
  <c r="M214"/>
  <c r="P214"/>
  <c r="M215"/>
  <c r="P215"/>
  <c r="M216"/>
  <c r="P216"/>
  <c r="M217"/>
  <c r="P217"/>
  <c r="K218"/>
  <c r="M218" s="1"/>
  <c r="N218"/>
  <c r="P218" s="1"/>
  <c r="M219"/>
  <c r="P219"/>
  <c r="M220"/>
  <c r="P220"/>
  <c r="M221"/>
  <c r="P221"/>
  <c r="M222"/>
  <c r="P222"/>
  <c r="M223"/>
  <c r="P223"/>
  <c r="M227"/>
  <c r="P227"/>
  <c r="M230"/>
  <c r="P230"/>
  <c r="M244"/>
  <c r="P244"/>
  <c r="M245"/>
  <c r="P245"/>
  <c r="M246"/>
  <c r="P246"/>
  <c r="P247"/>
  <c r="P248"/>
  <c r="K259"/>
  <c r="M259" s="1"/>
  <c r="N259"/>
  <c r="P259" s="1"/>
  <c r="M262"/>
  <c r="P262"/>
  <c r="M265"/>
  <c r="P265"/>
  <c r="K269"/>
  <c r="N269"/>
  <c r="P269" s="1"/>
  <c r="M271"/>
  <c r="P271"/>
  <c r="M276"/>
  <c r="P276"/>
  <c r="M279"/>
  <c r="P279"/>
  <c r="K286"/>
  <c r="M286" s="1"/>
  <c r="N286"/>
  <c r="P286" s="1"/>
  <c r="M287"/>
  <c r="P287"/>
  <c r="M288"/>
  <c r="P288"/>
  <c r="M289"/>
  <c r="P289"/>
  <c r="M291"/>
  <c r="P291"/>
  <c r="M292"/>
  <c r="P292"/>
  <c r="K293"/>
  <c r="M293" s="1"/>
  <c r="N293"/>
  <c r="M294"/>
  <c r="P294"/>
  <c r="M295"/>
  <c r="P295"/>
  <c r="M297"/>
  <c r="P297"/>
  <c r="M298"/>
  <c r="P298"/>
  <c r="M299"/>
  <c r="P299"/>
  <c r="M300"/>
  <c r="P300"/>
  <c r="K301"/>
  <c r="M301" s="1"/>
  <c r="N301"/>
  <c r="P301" s="1"/>
  <c r="M302"/>
  <c r="P302"/>
  <c r="M303"/>
  <c r="P303"/>
  <c r="M304"/>
  <c r="P304"/>
  <c r="M305"/>
  <c r="P305"/>
  <c r="M306"/>
  <c r="P306"/>
  <c r="M310"/>
  <c r="P310"/>
  <c r="M313"/>
  <c r="P313"/>
  <c r="M327"/>
  <c r="P327"/>
  <c r="M328"/>
  <c r="P328"/>
  <c r="M329"/>
  <c r="P329"/>
  <c r="P330"/>
  <c r="P331"/>
  <c r="N388"/>
  <c r="K77" i="5" l="1"/>
  <c r="M77" s="1"/>
  <c r="N32"/>
  <c r="N78" s="1"/>
  <c r="M82" i="4"/>
  <c r="K81"/>
  <c r="M81" s="1"/>
  <c r="M19"/>
  <c r="K82" i="3"/>
  <c r="N284" i="2"/>
  <c r="N332" s="1"/>
  <c r="K201"/>
  <c r="K249" s="1"/>
  <c r="M249" s="1"/>
  <c r="P332"/>
  <c r="P163"/>
  <c r="P249"/>
  <c r="P82"/>
  <c r="N34"/>
  <c r="N82" s="1"/>
  <c r="K80"/>
  <c r="N249"/>
  <c r="P117"/>
  <c r="K34"/>
  <c r="K82" s="1"/>
  <c r="N117"/>
  <c r="M117"/>
  <c r="N201"/>
  <c r="K162"/>
  <c r="M162" s="1"/>
  <c r="P34"/>
  <c r="K330"/>
  <c r="M247"/>
  <c r="P201"/>
  <c r="M80"/>
  <c r="M330"/>
  <c r="M34"/>
  <c r="M201"/>
  <c r="M284"/>
  <c r="N163"/>
  <c r="M269"/>
  <c r="K117"/>
  <c r="K161" s="1"/>
  <c r="P43"/>
  <c r="M210"/>
  <c r="K284"/>
  <c r="K332" s="1"/>
  <c r="P293"/>
  <c r="P284" s="1"/>
  <c r="P186"/>
  <c r="M163"/>
  <c r="K88" i="1"/>
  <c r="M88"/>
  <c r="M91"/>
  <c r="M94"/>
  <c r="K98"/>
  <c r="M98" s="1"/>
  <c r="M100"/>
  <c r="M105"/>
  <c r="M107"/>
  <c r="K112"/>
  <c r="M112" s="1"/>
  <c r="M113"/>
  <c r="M114"/>
  <c r="M115"/>
  <c r="M117"/>
  <c r="M118"/>
  <c r="K119"/>
  <c r="M119" s="1"/>
  <c r="M120"/>
  <c r="M121"/>
  <c r="M123"/>
  <c r="M124"/>
  <c r="M127"/>
  <c r="M128"/>
  <c r="K129"/>
  <c r="M129" s="1"/>
  <c r="M130"/>
  <c r="M131"/>
  <c r="M133"/>
  <c r="M134"/>
  <c r="M135"/>
  <c r="M136"/>
  <c r="M137"/>
  <c r="M140"/>
  <c r="M152"/>
  <c r="M153"/>
  <c r="M154"/>
  <c r="K165"/>
  <c r="M165" s="1"/>
  <c r="M168"/>
  <c r="M171"/>
  <c r="K175"/>
  <c r="M175" s="1"/>
  <c r="M177"/>
  <c r="M182"/>
  <c r="M185"/>
  <c r="K190"/>
  <c r="K240" s="1"/>
  <c r="K192"/>
  <c r="M192" s="1"/>
  <c r="M193"/>
  <c r="M194"/>
  <c r="M195"/>
  <c r="M197"/>
  <c r="M198"/>
  <c r="K199"/>
  <c r="M199" s="1"/>
  <c r="M200"/>
  <c r="M201"/>
  <c r="M203"/>
  <c r="M204"/>
  <c r="M207"/>
  <c r="M208"/>
  <c r="K209"/>
  <c r="M209" s="1"/>
  <c r="M210"/>
  <c r="M211"/>
  <c r="M213"/>
  <c r="M214"/>
  <c r="M215"/>
  <c r="M216"/>
  <c r="M220"/>
  <c r="M223"/>
  <c r="M237"/>
  <c r="M238"/>
  <c r="K250"/>
  <c r="M250"/>
  <c r="M253"/>
  <c r="M256"/>
  <c r="K260"/>
  <c r="M260"/>
  <c r="M262"/>
  <c r="M267"/>
  <c r="M270"/>
  <c r="K277"/>
  <c r="M277" s="1"/>
  <c r="M278"/>
  <c r="M279"/>
  <c r="M280"/>
  <c r="M282"/>
  <c r="M283"/>
  <c r="K284"/>
  <c r="K275" s="1"/>
  <c r="M284"/>
  <c r="M285"/>
  <c r="M286"/>
  <c r="M288"/>
  <c r="M289"/>
  <c r="M292"/>
  <c r="M293"/>
  <c r="K294"/>
  <c r="M294" s="1"/>
  <c r="M295"/>
  <c r="M296"/>
  <c r="M298"/>
  <c r="M299"/>
  <c r="M300"/>
  <c r="M301"/>
  <c r="M305"/>
  <c r="M308"/>
  <c r="M322"/>
  <c r="M323"/>
  <c r="M324"/>
  <c r="K336"/>
  <c r="M336" s="1"/>
  <c r="M339"/>
  <c r="M342"/>
  <c r="K346"/>
  <c r="M346" s="1"/>
  <c r="M348"/>
  <c r="M353"/>
  <c r="M356"/>
  <c r="K363"/>
  <c r="M363" s="1"/>
  <c r="M364"/>
  <c r="M365"/>
  <c r="M366"/>
  <c r="M368"/>
  <c r="M369"/>
  <c r="K370"/>
  <c r="M370"/>
  <c r="M371"/>
  <c r="M372"/>
  <c r="M374"/>
  <c r="M375"/>
  <c r="M376"/>
  <c r="M377"/>
  <c r="K378"/>
  <c r="M378" s="1"/>
  <c r="M379"/>
  <c r="M380"/>
  <c r="M381"/>
  <c r="M382"/>
  <c r="M383"/>
  <c r="M387"/>
  <c r="M390"/>
  <c r="M404"/>
  <c r="M405"/>
  <c r="M406"/>
  <c r="K417"/>
  <c r="M420"/>
  <c r="M423"/>
  <c r="K427"/>
  <c r="M427" s="1"/>
  <c r="M429"/>
  <c r="M434"/>
  <c r="M437"/>
  <c r="K444"/>
  <c r="M444" s="1"/>
  <c r="M445"/>
  <c r="M446"/>
  <c r="M447"/>
  <c r="M449"/>
  <c r="K451"/>
  <c r="M451" s="1"/>
  <c r="M452"/>
  <c r="M453"/>
  <c r="M455"/>
  <c r="M456"/>
  <c r="M459"/>
  <c r="M460"/>
  <c r="K461"/>
  <c r="M461" s="1"/>
  <c r="M462"/>
  <c r="M463"/>
  <c r="M465"/>
  <c r="M466"/>
  <c r="M467"/>
  <c r="M468"/>
  <c r="M472"/>
  <c r="M475"/>
  <c r="M489"/>
  <c r="M490"/>
  <c r="K502"/>
  <c r="K573" s="1"/>
  <c r="M505"/>
  <c r="M508"/>
  <c r="K512"/>
  <c r="M512" s="1"/>
  <c r="M514"/>
  <c r="M519"/>
  <c r="M522"/>
  <c r="K529"/>
  <c r="M529" s="1"/>
  <c r="M530"/>
  <c r="M531"/>
  <c r="M532"/>
  <c r="M534"/>
  <c r="M535"/>
  <c r="K536"/>
  <c r="M536" s="1"/>
  <c r="M537"/>
  <c r="M538"/>
  <c r="M540"/>
  <c r="M541"/>
  <c r="M542"/>
  <c r="M543"/>
  <c r="K544"/>
  <c r="K527" s="1"/>
  <c r="M545"/>
  <c r="M546"/>
  <c r="M547"/>
  <c r="M548"/>
  <c r="M549"/>
  <c r="M553"/>
  <c r="M556"/>
  <c r="M570"/>
  <c r="M571"/>
  <c r="K582"/>
  <c r="M585"/>
  <c r="M588"/>
  <c r="K592"/>
  <c r="M592" s="1"/>
  <c r="M594"/>
  <c r="M599"/>
  <c r="M602"/>
  <c r="K609"/>
  <c r="M609" s="1"/>
  <c r="M610"/>
  <c r="M611"/>
  <c r="M612"/>
  <c r="M614"/>
  <c r="M615"/>
  <c r="K616"/>
  <c r="M616" s="1"/>
  <c r="M617"/>
  <c r="M618"/>
  <c r="M620"/>
  <c r="M621"/>
  <c r="M622"/>
  <c r="M623"/>
  <c r="K624"/>
  <c r="M624" s="1"/>
  <c r="M625"/>
  <c r="M626"/>
  <c r="M627"/>
  <c r="M628"/>
  <c r="M629"/>
  <c r="M633"/>
  <c r="M636"/>
  <c r="M650"/>
  <c r="M651"/>
  <c r="M652"/>
  <c r="K664"/>
  <c r="K735" s="1"/>
  <c r="M667"/>
  <c r="M670"/>
  <c r="K674"/>
  <c r="M674" s="1"/>
  <c r="M676"/>
  <c r="M681"/>
  <c r="M684"/>
  <c r="K689"/>
  <c r="K691"/>
  <c r="M691" s="1"/>
  <c r="M692"/>
  <c r="M693"/>
  <c r="M694"/>
  <c r="M696"/>
  <c r="M697"/>
  <c r="K698"/>
  <c r="M698" s="1"/>
  <c r="M699"/>
  <c r="M700"/>
  <c r="M702"/>
  <c r="M703"/>
  <c r="M704"/>
  <c r="M705"/>
  <c r="K706"/>
  <c r="M706" s="1"/>
  <c r="M707"/>
  <c r="M708"/>
  <c r="M709"/>
  <c r="M710"/>
  <c r="M711"/>
  <c r="M715"/>
  <c r="M718"/>
  <c r="M732"/>
  <c r="M733"/>
  <c r="M54"/>
  <c r="M33"/>
  <c r="M11"/>
  <c r="M14"/>
  <c r="M20"/>
  <c r="M25"/>
  <c r="M28"/>
  <c r="M41"/>
  <c r="M40"/>
  <c r="M38"/>
  <c r="M37"/>
  <c r="M36"/>
  <c r="M49"/>
  <c r="M48"/>
  <c r="M47"/>
  <c r="M46"/>
  <c r="M44"/>
  <c r="M43"/>
  <c r="M53"/>
  <c r="M52"/>
  <c r="M51"/>
  <c r="M55"/>
  <c r="M59"/>
  <c r="M62"/>
  <c r="M77"/>
  <c r="M76"/>
  <c r="M79"/>
  <c r="M78"/>
  <c r="M50"/>
  <c r="K50"/>
  <c r="M42"/>
  <c r="K42"/>
  <c r="K35"/>
  <c r="M35" s="1"/>
  <c r="K18"/>
  <c r="M18" s="1"/>
  <c r="M8"/>
  <c r="K8"/>
  <c r="K247" i="2" l="1"/>
  <c r="K248" s="1"/>
  <c r="M248" s="1"/>
  <c r="K81"/>
  <c r="M81" s="1"/>
  <c r="M82"/>
  <c r="M332"/>
  <c r="K331"/>
  <c r="M331" s="1"/>
  <c r="K653" i="1"/>
  <c r="K325"/>
  <c r="M155"/>
  <c r="M325"/>
  <c r="M407"/>
  <c r="M607"/>
  <c r="M190"/>
  <c r="M240" s="1"/>
  <c r="M275"/>
  <c r="K155"/>
  <c r="K492"/>
  <c r="M689"/>
  <c r="M111"/>
  <c r="M527"/>
  <c r="M442"/>
  <c r="M361"/>
  <c r="K361"/>
  <c r="K407" s="1"/>
  <c r="K111"/>
  <c r="M417"/>
  <c r="M502"/>
  <c r="K442"/>
  <c r="M582"/>
  <c r="M544"/>
  <c r="K607"/>
  <c r="M664"/>
  <c r="K33"/>
  <c r="K80"/>
  <c r="M80"/>
  <c r="M492" l="1"/>
  <c r="M573"/>
  <c r="M653"/>
  <c r="M735"/>
</calcChain>
</file>

<file path=xl/sharedStrings.xml><?xml version="1.0" encoding="utf-8"?>
<sst xmlns="http://schemas.openxmlformats.org/spreadsheetml/2006/main" count="2670" uniqueCount="172">
  <si>
    <t>работ и услуг по содержанию общего имущества многоквартирного дома</t>
  </si>
  <si>
    <t>г.Тогучин, ул. Лесная 30</t>
  </si>
  <si>
    <t>Наименование работ</t>
  </si>
  <si>
    <t xml:space="preserve">    Периодичность</t>
  </si>
  <si>
    <t>Стоимость на 1 кв.м</t>
  </si>
  <si>
    <t>общ.площади</t>
  </si>
  <si>
    <t>сумма</t>
  </si>
  <si>
    <t>м. кв. дома</t>
  </si>
  <si>
    <t xml:space="preserve"> ( руб. в месяц)</t>
  </si>
  <si>
    <t>в год</t>
  </si>
  <si>
    <t>1. Работы, необходимые для надлежащего содержания несущих конструкций</t>
  </si>
  <si>
    <t>(фундаментов, стен, перекрытий и покрытий,лестниц,крыш) и ненесущих</t>
  </si>
  <si>
    <t>(перегородок,внутренней отделки, полов) конструкций МКД</t>
  </si>
  <si>
    <t>проверка состояния, выявление повреждений,проведение сезонных осмотров</t>
  </si>
  <si>
    <t>2 раза в год</t>
  </si>
  <si>
    <t>при выявлении повреждений и нарушений разработка плана (при необходимости) ,</t>
  </si>
  <si>
    <t>по мере  необходимости</t>
  </si>
  <si>
    <t>проведение восстановительных работ</t>
  </si>
  <si>
    <t xml:space="preserve">плановые и частичные осмотры элементов и помещений </t>
  </si>
  <si>
    <t>1 раз в год</t>
  </si>
  <si>
    <t>проверка и при необходимости очистка кровли от скопления снега и наледи</t>
  </si>
  <si>
    <t xml:space="preserve">проверка и при необходимости очистка кровли и водоотводящих устройств </t>
  </si>
  <si>
    <t>от мусора, грязи и наледи, препятствующих стоку дождевых и талых вод</t>
  </si>
  <si>
    <t xml:space="preserve">2. Работы, необходимые для надлежащего содержания оборудования </t>
  </si>
  <si>
    <t>и инженерно-технического обеспечения, входящих в состав общего имущества</t>
  </si>
  <si>
    <t>проверка исправности, работоспособности,технического состояния, проведение</t>
  </si>
  <si>
    <t>сезонных осмотров</t>
  </si>
  <si>
    <t>плановые и частичные осмотры систем водоснабжения, канализации</t>
  </si>
  <si>
    <t>плановые и частичные осмотры системы отопления</t>
  </si>
  <si>
    <t>постоянный контроль параметров теплоносителя  (давления, температуры, расхода)</t>
  </si>
  <si>
    <t>в течении</t>
  </si>
  <si>
    <t>отопительного периода</t>
  </si>
  <si>
    <t xml:space="preserve">испытания на прочность и плотность (гидравлические испытания) узлов ввода и </t>
  </si>
  <si>
    <t>систем отопления, промывка и регулировка систем отопления</t>
  </si>
  <si>
    <t>удаление воздуха из системы отопления</t>
  </si>
  <si>
    <t xml:space="preserve">техническое обслуживание,регулировка, наладочные и ремонтные работы </t>
  </si>
  <si>
    <t xml:space="preserve">в соответствии с </t>
  </si>
  <si>
    <t>планом-графиком</t>
  </si>
  <si>
    <t>3. Работы и услуги по содержанию иного общего имущества</t>
  </si>
  <si>
    <t xml:space="preserve">3.1. Работы по содержанию помещений, входящих в состав общего имущества </t>
  </si>
  <si>
    <t xml:space="preserve">влажное подметание коридоров, лестничных площадок и маршей </t>
  </si>
  <si>
    <t>ежедневно</t>
  </si>
  <si>
    <t>влажная уборка тамбуров, коридоров, лестничных площадок и маршей</t>
  </si>
  <si>
    <t>2 раза в месяц</t>
  </si>
  <si>
    <t>влажная протирка подоконников,  перил лестниц, шкафов для электросчетчиков</t>
  </si>
  <si>
    <t>слаботочных устройств,почтовых ящиков, дверей</t>
  </si>
  <si>
    <t>мытье окон</t>
  </si>
  <si>
    <t>проведение дератизации, дезинсекции помещений, входящих в состав общего имущества</t>
  </si>
  <si>
    <t>3.2. Работы по содержанию земельного участка в холодный период года</t>
  </si>
  <si>
    <t>очистка крышек люков колодцев  от снега и льда толщиной слоя свыше 5 см</t>
  </si>
  <si>
    <t xml:space="preserve">сдвигание свежевыпавшего снега и очистка придомовой территории от снега и льда </t>
  </si>
  <si>
    <t xml:space="preserve">1 раз в сутки  в </t>
  </si>
  <si>
    <t>при наличии колейности свыше 5 см</t>
  </si>
  <si>
    <t>дни снегопада</t>
  </si>
  <si>
    <t xml:space="preserve">очистка придомовой территории от снега наносного происхождения </t>
  </si>
  <si>
    <t>1 раз в сутки</t>
  </si>
  <si>
    <t>очистка придомовой территории от наледи и льда</t>
  </si>
  <si>
    <t xml:space="preserve">1 раз в трое суток </t>
  </si>
  <si>
    <t>уборка крыльца и площадки перед входом в подъезд</t>
  </si>
  <si>
    <t>1 раз в неделю</t>
  </si>
  <si>
    <t>посыпка территории  в дни гололеда</t>
  </si>
  <si>
    <t xml:space="preserve">1 раз в сутки </t>
  </si>
  <si>
    <t>3.3. Работы по содержанию  придомовой территории в теплый период года</t>
  </si>
  <si>
    <t>подметание и уборка придомовой территории</t>
  </si>
  <si>
    <t>1 раз в 2  суток</t>
  </si>
  <si>
    <t>уборка и выкашивание газонов</t>
  </si>
  <si>
    <t>по мере неоходимости</t>
  </si>
  <si>
    <t>3.4. Работы по обеспечению вывоза, в том числе откачке, жидких бытовых отходов</t>
  </si>
  <si>
    <t>регулярно</t>
  </si>
  <si>
    <t>3.5. Аварийное - диспетчерское обслуживание</t>
  </si>
  <si>
    <t xml:space="preserve">обеспечение устранения аварий в соответствии с установленными предельными </t>
  </si>
  <si>
    <t>круглосуточно</t>
  </si>
  <si>
    <t>сроками на внутридомовых инженерных системах в многоквартирном доме,</t>
  </si>
  <si>
    <t>выполнения заявок населения</t>
  </si>
  <si>
    <t xml:space="preserve">3.6. Работы по обеспечению требований пожарной безопасности </t>
  </si>
  <si>
    <t>осмотры и обеспечение работоспособного состояния пожарных лестниц, лазов,</t>
  </si>
  <si>
    <t>проходов, выходов, систем аварийного освещения</t>
  </si>
  <si>
    <t>4. Расчетно-кассовое обслуживание</t>
  </si>
  <si>
    <t xml:space="preserve">прием,ведение и хранение технической документации на многоквартирный дом, </t>
  </si>
  <si>
    <t>непрерывно в</t>
  </si>
  <si>
    <t xml:space="preserve"> заключение договоров, контроль за выполнением обязательств по таким договорами,</t>
  </si>
  <si>
    <t>течении года</t>
  </si>
  <si>
    <t xml:space="preserve">подготовка предложений о выполнении плановых текущих работ по содержанию </t>
  </si>
  <si>
    <t xml:space="preserve">(на протяжении </t>
  </si>
  <si>
    <t>и ремонту, капитального ремонта, доведение до сведения  собственников ,</t>
  </si>
  <si>
    <t>срока действия</t>
  </si>
  <si>
    <t xml:space="preserve">организация работы по начислению и сбору платы за содержание и ремонт, </t>
  </si>
  <si>
    <t>договора)</t>
  </si>
  <si>
    <t>организация  работы по взысканию задолженности по оплате жилых помещений,</t>
  </si>
  <si>
    <t>предоставление информации, связанной с оказанием услуг и выполнением работ,</t>
  </si>
  <si>
    <t>ведение реестра собственников помещений в многоквартирном доме ,</t>
  </si>
  <si>
    <t xml:space="preserve">организация оказания услуг и выполнения работ, предусмотренных перечнем услуг, </t>
  </si>
  <si>
    <t>взаимодействие с органами государственной власти и органами местного</t>
  </si>
  <si>
    <t>самоуправления</t>
  </si>
  <si>
    <t xml:space="preserve">5. Проведение обязательных в отношении общего имущества мероприятий </t>
  </si>
  <si>
    <t>по мере необходимости</t>
  </si>
  <si>
    <t>по энергосбережению и повышению энергетической эффективности,</t>
  </si>
  <si>
    <t xml:space="preserve">6. Техническое обслуживание коллективных (общедомовых)  приборов учета </t>
  </si>
  <si>
    <t>1 раз в месяц</t>
  </si>
  <si>
    <t>7. Механизированная уборка придомовой территории</t>
  </si>
  <si>
    <t>8. Поверка приборов учета</t>
  </si>
  <si>
    <t>9. Проведение текущего ремонта</t>
  </si>
  <si>
    <t>Итого стоимость работ и услуг по управлению и содержанию</t>
  </si>
  <si>
    <t>с   01.01.2025г.</t>
  </si>
  <si>
    <t>П Е Р Е Ч Е Н Ь</t>
  </si>
  <si>
    <t>4. Управление многоквартирным домом</t>
  </si>
  <si>
    <t xml:space="preserve">3.5. Работы по обеспечению требований пожарной безопасности </t>
  </si>
  <si>
    <t>3.4. Аварийное - диспетчерское обслуживание</t>
  </si>
  <si>
    <t>3.3. Работы по обеспечению вывоза, в том числе откачке, жидких бытовых отходов</t>
  </si>
  <si>
    <t>3.2. Работы по содержанию  придомовой территории в теплый период года</t>
  </si>
  <si>
    <t>г.Тогучин, ул.Бригадная 28</t>
  </si>
  <si>
    <t>г.Тогучин, ул.Вокзальная 52</t>
  </si>
  <si>
    <t>г.Тогучин, ул.Вокзальная 31</t>
  </si>
  <si>
    <t>промывка урн 2 раза в месяц</t>
  </si>
  <si>
    <t>контейнерных площадок, расположенных на  территории, входящей в состав  ои  мкд</t>
  </si>
  <si>
    <t>5 раз в неделю</t>
  </si>
  <si>
    <t xml:space="preserve">очистка от мусора и промывка урн, установленных возле подъездов, уборка </t>
  </si>
  <si>
    <t>промывка урн 1 раз в месяц</t>
  </si>
  <si>
    <t>контейнерных площадок, расположенных на придомовой территории ои  мкд</t>
  </si>
  <si>
    <t>очистка от мусора и промывка урн, установленных возле подъездов , уборка</t>
  </si>
  <si>
    <t>г.Тогучин, ул.Набережная 1</t>
  </si>
  <si>
    <t>г.Тогучин, ул.Свердлова 68</t>
  </si>
  <si>
    <t>г.Тогучин, ул.Ленина 4/1</t>
  </si>
  <si>
    <t>г.Тогучин, ул.Коммунистическая 1/5</t>
  </si>
  <si>
    <t>взаимодействие с органами государственной власти и органами местного самоуправления</t>
  </si>
  <si>
    <t>и выполнением работ, ведение реестра собственников помещений в многоквартирном доме,</t>
  </si>
  <si>
    <t>по оплате жилых помещений, предоставление информации, связанной с оказанием услуг</t>
  </si>
  <si>
    <t xml:space="preserve"> и сбору платы за содержание и ремонт, организация  работы по взысканию задолженности</t>
  </si>
  <si>
    <t>ремонта, доведение до сведения  собственников , организация работы по начислению</t>
  </si>
  <si>
    <t>предложений о выполнении плановых текущих работ по содержанию и ремонту, капитального</t>
  </si>
  <si>
    <t>договоров, контроль за выполнением обязательств по таким договорами, подготовка</t>
  </si>
  <si>
    <t>прием,ведение и хранение технической документации на многоквартирный дом, заключение</t>
  </si>
  <si>
    <t>в соответствии с планом-графиком</t>
  </si>
  <si>
    <t>в течении отопительного сезона</t>
  </si>
  <si>
    <t>г.Тогучин, ул.Ленина 4/3</t>
  </si>
  <si>
    <t>Итого стоимость работ и услуг по управлению и содержанию с учетом НДС</t>
  </si>
  <si>
    <t>Итого сумма НДС</t>
  </si>
  <si>
    <t>Итого стоимость работ и услуг по управлению и содержанию без НДС</t>
  </si>
  <si>
    <t>7. Механическая уборка придомовой территории</t>
  </si>
  <si>
    <t>с 01.03.2025г.</t>
  </si>
  <si>
    <t>г.Тогучин, ул.Садовая 14</t>
  </si>
  <si>
    <t>работ и услуг по содержанию и ремонту общего имущества многоквартирного дома</t>
  </si>
  <si>
    <t>Приложение № 1                                                                                к протоколу № 17  от 20.02.2025г. общего собрания собственников помещений в многоквартирном доме, расположенном по адресу: Новосибирская область Тогучинский район г. Тогучин Садовая 14</t>
  </si>
  <si>
    <t>с 01.03.2025г</t>
  </si>
  <si>
    <t>г.Тогучин, ул.Садовая, 22</t>
  </si>
  <si>
    <t>к протоколу № 9  от 04.02.2025г. общего собрания собственников помещений в многоквартирном доме, расположенном по адресу: Новосибирская область Тогучинский район г. Тогучин ул. Садовая, 22</t>
  </si>
  <si>
    <t>Приложение № 1</t>
  </si>
  <si>
    <t>6. Механическая уборка придомовой территории</t>
  </si>
  <si>
    <t>г.Тогучин, пер.Дзержинского 38</t>
  </si>
  <si>
    <t>Приложение № 1                                                                         к протоколу № 10 от 18.02.2025г. общего собрания собственников помещений в многоквартирном доме, расположенном по адресу: Новосибирская область Тогучинский район г. Тогучин пер. Дзержинского 38</t>
  </si>
  <si>
    <t>в год с НДС</t>
  </si>
  <si>
    <t>г.Тогучин, пер.Дзержинского 36А</t>
  </si>
  <si>
    <t>Приложение № 1                                                                         к протоколу № 10  от 18.02.2025г. общего собрания собственников помещений в многоквартирном доме, расположенном по адресу: Новосибирская область Тогучинский район г. Тогучин пер. Дзержинского 36А</t>
  </si>
  <si>
    <t>г.Тогучин, пер.Дзержинского 48</t>
  </si>
  <si>
    <t>Приложение № 1                                                                                                  к протоколу № 1  от 28.02.2025г. общего собрания собственников помещений в многоквартирном доме, расположенном по адресу: Новосибирская область Тогучинский район г. Тогучин пер. Дзержинского 48</t>
  </si>
  <si>
    <t>с 18.03.2025г.</t>
  </si>
  <si>
    <t>Новосибирская область Тогучинский районг.Тогучин, ул.Гагарина 1</t>
  </si>
  <si>
    <t>c 01.04.2025</t>
  </si>
  <si>
    <t>г.Тогучин, ул.Крупской 21/2</t>
  </si>
  <si>
    <t>7. Поверка приборов учета</t>
  </si>
  <si>
    <t>6. Механизированная уборка придомовой территории</t>
  </si>
  <si>
    <t>с 14.05.2025г.</t>
  </si>
  <si>
    <t>п.Нечаевский, ул. Нечаевская, 15</t>
  </si>
  <si>
    <t>п.Нечаевский, ул. Нечаевская, 13</t>
  </si>
  <si>
    <t>п.Нечаевский, ул. Нечаевская, 11</t>
  </si>
  <si>
    <t xml:space="preserve">3.4. Работы по обеспечению требований пожарной безопасности </t>
  </si>
  <si>
    <t>3.3. Аварийное - диспетчерское обслуживание</t>
  </si>
  <si>
    <t>3.2. Работы по обеспечению вывоза, в том числе откачке, жидких бытовых отходов</t>
  </si>
  <si>
    <t>п.Нечаевский, ул. Нечаевская, 9</t>
  </si>
  <si>
    <t>п.Нечаевский, ул. Нечаевская, 7</t>
  </si>
  <si>
    <t>п.Нечаевский, ул. Нечаевская, 5</t>
  </si>
  <si>
    <t>п.Нечаевский, ул. Нечаевская, 3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</si>
</sst>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107">
    <xf numFmtId="0" fontId="0" fillId="0" borderId="0" xfId="0"/>
    <xf numFmtId="0" fontId="6" fillId="2" borderId="0" xfId="0" applyFont="1" applyFill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2" fontId="6" fillId="0" borderId="4" xfId="0" applyNumberFormat="1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5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6" fillId="0" borderId="13" xfId="0" applyFont="1" applyBorder="1"/>
    <xf numFmtId="0" fontId="6" fillId="0" borderId="14" xfId="0" applyFont="1" applyBorder="1"/>
    <xf numFmtId="2" fontId="6" fillId="0" borderId="16" xfId="0" applyNumberFormat="1" applyFont="1" applyBorder="1"/>
    <xf numFmtId="0" fontId="5" fillId="0" borderId="17" xfId="0" applyFont="1" applyBorder="1"/>
    <xf numFmtId="0" fontId="7" fillId="0" borderId="0" xfId="0" applyFont="1" applyBorder="1"/>
    <xf numFmtId="0" fontId="7" fillId="0" borderId="6" xfId="0" applyFont="1" applyBorder="1"/>
    <xf numFmtId="2" fontId="6" fillId="0" borderId="18" xfId="0" applyNumberFormat="1" applyFont="1" applyBorder="1"/>
    <xf numFmtId="0" fontId="5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6" fillId="0" borderId="20" xfId="0" applyFont="1" applyBorder="1"/>
    <xf numFmtId="0" fontId="6" fillId="0" borderId="21" xfId="0" applyFont="1" applyBorder="1"/>
    <xf numFmtId="2" fontId="6" fillId="0" borderId="22" xfId="0" applyNumberFormat="1" applyFont="1" applyBorder="1"/>
    <xf numFmtId="0" fontId="8" fillId="0" borderId="8" xfId="0" applyFont="1" applyBorder="1"/>
    <xf numFmtId="0" fontId="6" fillId="0" borderId="23" xfId="0" applyFont="1" applyBorder="1"/>
    <xf numFmtId="0" fontId="6" fillId="0" borderId="9" xfId="0" applyFont="1" applyBorder="1"/>
    <xf numFmtId="2" fontId="6" fillId="0" borderId="7" xfId="0" applyNumberFormat="1" applyFont="1" applyBorder="1"/>
    <xf numFmtId="0" fontId="8" fillId="0" borderId="5" xfId="0" applyFont="1" applyBorder="1"/>
    <xf numFmtId="0" fontId="8" fillId="0" borderId="24" xfId="0" applyFont="1" applyBorder="1"/>
    <xf numFmtId="0" fontId="6" fillId="0" borderId="26" xfId="0" applyFont="1" applyBorder="1"/>
    <xf numFmtId="0" fontId="6" fillId="0" borderId="25" xfId="0" applyFont="1" applyBorder="1"/>
    <xf numFmtId="0" fontId="8" fillId="0" borderId="1" xfId="0" applyFont="1" applyBorder="1"/>
    <xf numFmtId="0" fontId="8" fillId="0" borderId="23" xfId="0" applyFont="1" applyBorder="1"/>
    <xf numFmtId="0" fontId="8" fillId="0" borderId="9" xfId="0" applyFont="1" applyBorder="1"/>
    <xf numFmtId="0" fontId="5" fillId="0" borderId="13" xfId="0" applyFont="1" applyBorder="1"/>
    <xf numFmtId="0" fontId="5" fillId="0" borderId="14" xfId="0" applyFont="1" applyBorder="1"/>
    <xf numFmtId="0" fontId="6" fillId="0" borderId="27" xfId="0" applyFont="1" applyBorder="1"/>
    <xf numFmtId="0" fontId="5" fillId="0" borderId="20" xfId="0" applyFont="1" applyBorder="1"/>
    <xf numFmtId="0" fontId="5" fillId="0" borderId="21" xfId="0" applyFont="1" applyBorder="1"/>
    <xf numFmtId="0" fontId="6" fillId="0" borderId="28" xfId="0" applyFont="1" applyBorder="1"/>
    <xf numFmtId="0" fontId="8" fillId="0" borderId="0" xfId="0" applyFont="1" applyBorder="1"/>
    <xf numFmtId="0" fontId="8" fillId="0" borderId="6" xfId="0" applyFont="1" applyBorder="1"/>
    <xf numFmtId="0" fontId="8" fillId="0" borderId="2" xfId="0" applyFont="1" applyBorder="1"/>
    <xf numFmtId="0" fontId="8" fillId="0" borderId="3" xfId="0" applyFont="1" applyBorder="1"/>
    <xf numFmtId="2" fontId="6" fillId="0" borderId="30" xfId="0" applyNumberFormat="1" applyFont="1" applyBorder="1"/>
    <xf numFmtId="0" fontId="7" fillId="0" borderId="12" xfId="0" applyFont="1" applyBorder="1"/>
    <xf numFmtId="0" fontId="6" fillId="0" borderId="19" xfId="0" applyFont="1" applyBorder="1"/>
    <xf numFmtId="0" fontId="6" fillId="0" borderId="32" xfId="0" applyFont="1" applyBorder="1"/>
    <xf numFmtId="0" fontId="6" fillId="0" borderId="33" xfId="0" applyFont="1" applyBorder="1"/>
    <xf numFmtId="2" fontId="6" fillId="0" borderId="35" xfId="0" applyNumberFormat="1" applyFont="1" applyBorder="1"/>
    <xf numFmtId="0" fontId="8" fillId="2" borderId="8" xfId="0" applyFont="1" applyFill="1" applyBorder="1"/>
    <xf numFmtId="0" fontId="8" fillId="2" borderId="23" xfId="0" applyFont="1" applyFill="1" applyBorder="1"/>
    <xf numFmtId="0" fontId="8" fillId="2" borderId="9" xfId="0" applyFont="1" applyFill="1" applyBorder="1"/>
    <xf numFmtId="0" fontId="8" fillId="2" borderId="24" xfId="0" applyFont="1" applyFill="1" applyBorder="1"/>
    <xf numFmtId="0" fontId="8" fillId="2" borderId="26" xfId="0" applyFont="1" applyFill="1" applyBorder="1"/>
    <xf numFmtId="0" fontId="8" fillId="2" borderId="25" xfId="0" applyFont="1" applyFill="1" applyBorder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6" fillId="2" borderId="23" xfId="0" applyFont="1" applyFill="1" applyBorder="1"/>
    <xf numFmtId="2" fontId="6" fillId="2" borderId="7" xfId="0" applyNumberFormat="1" applyFont="1" applyFill="1" applyBorder="1"/>
    <xf numFmtId="0" fontId="6" fillId="2" borderId="8" xfId="0" applyFont="1" applyFill="1" applyBorder="1"/>
    <xf numFmtId="0" fontId="6" fillId="0" borderId="15" xfId="0" applyFont="1" applyBorder="1"/>
    <xf numFmtId="0" fontId="6" fillId="2" borderId="1" xfId="0" applyFont="1" applyFill="1" applyBorder="1"/>
    <xf numFmtId="0" fontId="6" fillId="2" borderId="2" xfId="0" applyFont="1" applyFill="1" applyBorder="1"/>
    <xf numFmtId="2" fontId="6" fillId="0" borderId="36" xfId="0" applyNumberFormat="1" applyFont="1" applyBorder="1"/>
    <xf numFmtId="0" fontId="6" fillId="0" borderId="34" xfId="0" applyFont="1" applyBorder="1"/>
    <xf numFmtId="0" fontId="6" fillId="0" borderId="37" xfId="0" applyFont="1" applyBorder="1"/>
    <xf numFmtId="0" fontId="5" fillId="2" borderId="31" xfId="0" applyFont="1" applyFill="1" applyBorder="1"/>
    <xf numFmtId="0" fontId="5" fillId="2" borderId="32" xfId="0" applyFont="1" applyFill="1" applyBorder="1"/>
    <xf numFmtId="0" fontId="5" fillId="2" borderId="33" xfId="0" applyFont="1" applyFill="1" applyBorder="1"/>
    <xf numFmtId="2" fontId="6" fillId="2" borderId="35" xfId="0" applyNumberFormat="1" applyFont="1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8" fillId="2" borderId="6" xfId="0" applyFont="1" applyFill="1" applyBorder="1"/>
    <xf numFmtId="2" fontId="6" fillId="0" borderId="0" xfId="0" applyNumberFormat="1" applyFont="1" applyBorder="1" applyAlignment="1">
      <alignment horizontal="center"/>
    </xf>
    <xf numFmtId="0" fontId="8" fillId="0" borderId="0" xfId="0" applyFont="1"/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6" fillId="0" borderId="29" xfId="0" applyFont="1" applyBorder="1"/>
    <xf numFmtId="2" fontId="6" fillId="0" borderId="37" xfId="0" applyNumberFormat="1" applyFont="1" applyBorder="1"/>
    <xf numFmtId="0" fontId="6" fillId="0" borderId="31" xfId="0" applyFont="1" applyBorder="1"/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6" fillId="0" borderId="3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0" xfId="0" applyFont="1"/>
    <xf numFmtId="0" fontId="8" fillId="0" borderId="26" xfId="0" applyFont="1" applyBorder="1"/>
    <xf numFmtId="0" fontId="8" fillId="0" borderId="25" xfId="0" applyFont="1" applyBorder="1"/>
    <xf numFmtId="0" fontId="8" fillId="0" borderId="8" xfId="0" applyFont="1" applyFill="1" applyBorder="1"/>
    <xf numFmtId="0" fontId="6" fillId="0" borderId="8" xfId="0" applyFont="1" applyBorder="1"/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10" fillId="0" borderId="0" xfId="1" applyFont="1"/>
    <xf numFmtId="0" fontId="10" fillId="2" borderId="0" xfId="1" applyFont="1" applyFill="1"/>
    <xf numFmtId="2" fontId="11" fillId="0" borderId="0" xfId="1" applyNumberFormat="1" applyFont="1" applyBorder="1"/>
    <xf numFmtId="2" fontId="11" fillId="2" borderId="0" xfId="1" applyNumberFormat="1" applyFont="1" applyFill="1" applyBorder="1"/>
    <xf numFmtId="2" fontId="10" fillId="0" borderId="0" xfId="1" applyNumberFormat="1" applyFont="1"/>
    <xf numFmtId="2" fontId="11" fillId="2" borderId="0" xfId="1" applyNumberFormat="1" applyFont="1" applyFill="1" applyBorder="1" applyAlignment="1">
      <alignment horizontal="center"/>
    </xf>
    <xf numFmtId="2" fontId="11" fillId="0" borderId="0" xfId="1" applyNumberFormat="1" applyFont="1" applyBorder="1" applyAlignment="1">
      <alignment horizontal="center"/>
    </xf>
    <xf numFmtId="0" fontId="11" fillId="2" borderId="0" xfId="1" applyFont="1" applyFill="1"/>
    <xf numFmtId="0" fontId="11" fillId="0" borderId="0" xfId="1" applyFont="1"/>
    <xf numFmtId="2" fontId="11" fillId="0" borderId="37" xfId="1" applyNumberFormat="1" applyFont="1" applyBorder="1"/>
    <xf numFmtId="4" fontId="13" fillId="0" borderId="34" xfId="1" applyNumberFormat="1" applyFont="1" applyBorder="1" applyAlignment="1">
      <alignment horizontal="right" wrapText="1"/>
    </xf>
    <xf numFmtId="4" fontId="11" fillId="0" borderId="34" xfId="1" applyNumberFormat="1" applyFont="1" applyBorder="1" applyAlignment="1">
      <alignment horizontal="right" wrapText="1"/>
    </xf>
    <xf numFmtId="2" fontId="11" fillId="0" borderId="27" xfId="1" applyNumberFormat="1" applyFont="1" applyBorder="1"/>
    <xf numFmtId="0" fontId="11" fillId="0" borderId="12" xfId="1" applyFont="1" applyBorder="1"/>
    <xf numFmtId="0" fontId="11" fillId="0" borderId="37" xfId="1" applyFont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12" fillId="0" borderId="32" xfId="1" applyFont="1" applyBorder="1" applyAlignment="1">
      <alignment horizontal="left"/>
    </xf>
    <xf numFmtId="0" fontId="12" fillId="0" borderId="31" xfId="1" applyFont="1" applyBorder="1" applyAlignment="1">
      <alignment horizontal="left"/>
    </xf>
    <xf numFmtId="2" fontId="11" fillId="0" borderId="22" xfId="1" applyNumberFormat="1" applyFont="1" applyBorder="1"/>
    <xf numFmtId="0" fontId="11" fillId="0" borderId="21" xfId="1" applyFont="1" applyBorder="1"/>
    <xf numFmtId="0" fontId="11" fillId="0" borderId="20" xfId="1" applyFont="1" applyBorder="1"/>
    <xf numFmtId="0" fontId="11" fillId="0" borderId="29" xfId="1" applyFont="1" applyBorder="1"/>
    <xf numFmtId="0" fontId="12" fillId="0" borderId="20" xfId="1" applyFont="1" applyBorder="1" applyAlignment="1">
      <alignment horizontal="left"/>
    </xf>
    <xf numFmtId="0" fontId="12" fillId="0" borderId="19" xfId="1" applyFont="1" applyBorder="1" applyAlignment="1">
      <alignment horizontal="left"/>
    </xf>
    <xf numFmtId="2" fontId="11" fillId="0" borderId="16" xfId="1" applyNumberFormat="1" applyFont="1" applyBorder="1"/>
    <xf numFmtId="0" fontId="11" fillId="0" borderId="14" xfId="1" applyFont="1" applyBorder="1"/>
    <xf numFmtId="0" fontId="11" fillId="0" borderId="13" xfId="1" applyFont="1" applyBorder="1"/>
    <xf numFmtId="0" fontId="12" fillId="0" borderId="13" xfId="1" applyFont="1" applyBorder="1" applyAlignment="1">
      <alignment horizontal="left"/>
    </xf>
    <xf numFmtId="0" fontId="12" fillId="0" borderId="12" xfId="1" applyFont="1" applyBorder="1" applyAlignment="1">
      <alignment horizontal="left"/>
    </xf>
    <xf numFmtId="2" fontId="11" fillId="0" borderId="7" xfId="1" applyNumberFormat="1" applyFont="1" applyBorder="1"/>
    <xf numFmtId="0" fontId="11" fillId="0" borderId="6" xfId="1" applyFont="1" applyBorder="1"/>
    <xf numFmtId="0" fontId="11" fillId="0" borderId="0" xfId="1" applyFont="1" applyBorder="1"/>
    <xf numFmtId="2" fontId="11" fillId="0" borderId="6" xfId="1" applyNumberFormat="1" applyFont="1" applyBorder="1" applyAlignment="1">
      <alignment horizontal="center"/>
    </xf>
    <xf numFmtId="0" fontId="14" fillId="0" borderId="6" xfId="1" applyFont="1" applyBorder="1"/>
    <xf numFmtId="0" fontId="14" fillId="0" borderId="0" xfId="1" applyFont="1"/>
    <xf numFmtId="0" fontId="14" fillId="0" borderId="0" xfId="1" applyFont="1" applyBorder="1"/>
    <xf numFmtId="0" fontId="14" fillId="0" borderId="5" xfId="1" applyFont="1" applyBorder="1"/>
    <xf numFmtId="2" fontId="11" fillId="2" borderId="7" xfId="1" applyNumberFormat="1" applyFont="1" applyFill="1" applyBorder="1"/>
    <xf numFmtId="2" fontId="11" fillId="2" borderId="6" xfId="1" applyNumberFormat="1" applyFont="1" applyFill="1" applyBorder="1" applyAlignment="1">
      <alignment horizontal="center"/>
    </xf>
    <xf numFmtId="0" fontId="14" fillId="2" borderId="6" xfId="1" applyFont="1" applyFill="1" applyBorder="1"/>
    <xf numFmtId="0" fontId="14" fillId="2" borderId="0" xfId="1" applyFont="1" applyFill="1"/>
    <xf numFmtId="0" fontId="14" fillId="2" borderId="0" xfId="1" applyFont="1" applyFill="1" applyBorder="1"/>
    <xf numFmtId="0" fontId="14" fillId="2" borderId="5" xfId="1" applyFont="1" applyFill="1" applyBorder="1"/>
    <xf numFmtId="2" fontId="11" fillId="2" borderId="35" xfId="1" applyNumberFormat="1" applyFont="1" applyFill="1" applyBorder="1"/>
    <xf numFmtId="0" fontId="11" fillId="2" borderId="33" xfId="1" applyFont="1" applyFill="1" applyBorder="1"/>
    <xf numFmtId="0" fontId="11" fillId="2" borderId="32" xfId="1" applyFont="1" applyFill="1" applyBorder="1"/>
    <xf numFmtId="2" fontId="11" fillId="2" borderId="5" xfId="1" applyNumberFormat="1" applyFont="1" applyFill="1" applyBorder="1" applyAlignment="1">
      <alignment horizontal="center"/>
    </xf>
    <xf numFmtId="0" fontId="11" fillId="2" borderId="6" xfId="1" applyFont="1" applyFill="1" applyBorder="1"/>
    <xf numFmtId="0" fontId="11" fillId="2" borderId="0" xfId="1" applyFont="1" applyFill="1" applyBorder="1"/>
    <xf numFmtId="0" fontId="12" fillId="2" borderId="33" xfId="1" applyFont="1" applyFill="1" applyBorder="1"/>
    <xf numFmtId="0" fontId="12" fillId="2" borderId="32" xfId="1" applyFont="1" applyFill="1" applyBorder="1"/>
    <xf numFmtId="0" fontId="12" fillId="2" borderId="31" xfId="1" applyFont="1" applyFill="1" applyBorder="1"/>
    <xf numFmtId="0" fontId="11" fillId="2" borderId="5" xfId="1" applyFont="1" applyFill="1" applyBorder="1"/>
    <xf numFmtId="0" fontId="14" fillId="2" borderId="3" xfId="1" applyFont="1" applyFill="1" applyBorder="1"/>
    <xf numFmtId="0" fontId="14" fillId="2" borderId="2" xfId="1" applyFont="1" applyFill="1" applyBorder="1"/>
    <xf numFmtId="0" fontId="14" fillId="2" borderId="1" xfId="1" applyFont="1" applyFill="1" applyBorder="1"/>
    <xf numFmtId="0" fontId="11" fillId="2" borderId="25" xfId="1" applyFont="1" applyFill="1" applyBorder="1"/>
    <xf numFmtId="0" fontId="11" fillId="2" borderId="26" xfId="1" applyFont="1" applyFill="1" applyBorder="1"/>
    <xf numFmtId="0" fontId="14" fillId="2" borderId="25" xfId="1" applyFont="1" applyFill="1" applyBorder="1"/>
    <xf numFmtId="0" fontId="14" fillId="2" borderId="26" xfId="1" applyFont="1" applyFill="1" applyBorder="1"/>
    <xf numFmtId="0" fontId="14" fillId="2" borderId="24" xfId="1" applyFont="1" applyFill="1" applyBorder="1"/>
    <xf numFmtId="0" fontId="14" fillId="2" borderId="9" xfId="1" applyFont="1" applyFill="1" applyBorder="1"/>
    <xf numFmtId="0" fontId="14" fillId="2" borderId="23" xfId="1" applyFont="1" applyFill="1" applyBorder="1"/>
    <xf numFmtId="0" fontId="14" fillId="2" borderId="8" xfId="1" applyFont="1" applyFill="1" applyBorder="1"/>
    <xf numFmtId="0" fontId="11" fillId="2" borderId="37" xfId="1" applyFont="1" applyFill="1" applyBorder="1"/>
    <xf numFmtId="0" fontId="11" fillId="2" borderId="34" xfId="1" applyFont="1" applyFill="1" applyBorder="1"/>
    <xf numFmtId="2" fontId="11" fillId="2" borderId="36" xfId="1" applyNumberFormat="1" applyFont="1" applyFill="1" applyBorder="1"/>
    <xf numFmtId="0" fontId="11" fillId="2" borderId="2" xfId="1" applyFont="1" applyFill="1" applyBorder="1"/>
    <xf numFmtId="0" fontId="11" fillId="2" borderId="1" xfId="1" applyFont="1" applyFill="1" applyBorder="1"/>
    <xf numFmtId="0" fontId="11" fillId="2" borderId="15" xfId="1" applyFont="1" applyFill="1" applyBorder="1"/>
    <xf numFmtId="0" fontId="11" fillId="2" borderId="23" xfId="1" applyFont="1" applyFill="1" applyBorder="1"/>
    <xf numFmtId="0" fontId="11" fillId="2" borderId="8" xfId="1" applyFont="1" applyFill="1" applyBorder="1"/>
    <xf numFmtId="0" fontId="11" fillId="2" borderId="9" xfId="1" applyFont="1" applyFill="1" applyBorder="1"/>
    <xf numFmtId="2" fontId="11" fillId="2" borderId="22" xfId="1" applyNumberFormat="1" applyFont="1" applyFill="1" applyBorder="1"/>
    <xf numFmtId="0" fontId="11" fillId="2" borderId="21" xfId="1" applyFont="1" applyFill="1" applyBorder="1"/>
    <xf numFmtId="0" fontId="11" fillId="2" borderId="20" xfId="1" applyFont="1" applyFill="1" applyBorder="1"/>
    <xf numFmtId="0" fontId="11" fillId="2" borderId="19" xfId="1" applyFont="1" applyFill="1" applyBorder="1"/>
    <xf numFmtId="2" fontId="11" fillId="2" borderId="16" xfId="1" applyNumberFormat="1" applyFont="1" applyFill="1" applyBorder="1"/>
    <xf numFmtId="0" fontId="11" fillId="2" borderId="14" xfId="1" applyFont="1" applyFill="1" applyBorder="1"/>
    <xf numFmtId="0" fontId="11" fillId="2" borderId="13" xfId="1" applyFont="1" applyFill="1" applyBorder="1"/>
    <xf numFmtId="0" fontId="13" fillId="2" borderId="13" xfId="1" applyFont="1" applyFill="1" applyBorder="1"/>
    <xf numFmtId="0" fontId="13" fillId="2" borderId="12" xfId="1" applyFont="1" applyFill="1" applyBorder="1"/>
    <xf numFmtId="2" fontId="11" fillId="2" borderId="30" xfId="1" applyNumberFormat="1" applyFont="1" applyFill="1" applyBorder="1"/>
    <xf numFmtId="2" fontId="11" fillId="2" borderId="4" xfId="1" applyNumberFormat="1" applyFont="1" applyFill="1" applyBorder="1"/>
    <xf numFmtId="0" fontId="11" fillId="2" borderId="3" xfId="1" applyFont="1" applyFill="1" applyBorder="1"/>
    <xf numFmtId="0" fontId="11" fillId="2" borderId="9" xfId="1" applyFont="1" applyFill="1" applyBorder="1" applyAlignment="1">
      <alignment horizontal="center"/>
    </xf>
    <xf numFmtId="0" fontId="11" fillId="2" borderId="8" xfId="1" applyFont="1" applyFill="1" applyBorder="1" applyAlignment="1">
      <alignment horizontal="center"/>
    </xf>
    <xf numFmtId="0" fontId="11" fillId="2" borderId="28" xfId="1" applyFont="1" applyFill="1" applyBorder="1"/>
    <xf numFmtId="0" fontId="12" fillId="2" borderId="21" xfId="1" applyFont="1" applyFill="1" applyBorder="1"/>
    <xf numFmtId="0" fontId="12" fillId="2" borderId="20" xfId="1" applyFont="1" applyFill="1" applyBorder="1"/>
    <xf numFmtId="0" fontId="12" fillId="2" borderId="19" xfId="1" applyFont="1" applyFill="1" applyBorder="1"/>
    <xf numFmtId="0" fontId="11" fillId="2" borderId="27" xfId="1" applyFont="1" applyFill="1" applyBorder="1"/>
    <xf numFmtId="0" fontId="12" fillId="2" borderId="14" xfId="1" applyFont="1" applyFill="1" applyBorder="1"/>
    <xf numFmtId="0" fontId="12" fillId="2" borderId="13" xfId="1" applyFont="1" applyFill="1" applyBorder="1"/>
    <xf numFmtId="0" fontId="12" fillId="2" borderId="12" xfId="1" applyFont="1" applyFill="1" applyBorder="1"/>
    <xf numFmtId="0" fontId="13" fillId="2" borderId="6" xfId="1" applyFont="1" applyFill="1" applyBorder="1"/>
    <xf numFmtId="0" fontId="13" fillId="2" borderId="0" xfId="1" applyFont="1" applyFill="1"/>
    <xf numFmtId="0" fontId="13" fillId="2" borderId="21" xfId="1" applyFont="1" applyFill="1" applyBorder="1"/>
    <xf numFmtId="0" fontId="13" fillId="2" borderId="20" xfId="1" applyFont="1" applyFill="1" applyBorder="1"/>
    <xf numFmtId="2" fontId="11" fillId="2" borderId="18" xfId="1" applyNumberFormat="1" applyFont="1" applyFill="1" applyBorder="1"/>
    <xf numFmtId="0" fontId="13" fillId="2" borderId="0" xfId="1" applyFont="1" applyFill="1" applyBorder="1"/>
    <xf numFmtId="0" fontId="12" fillId="2" borderId="17" xfId="1" applyFont="1" applyFill="1" applyBorder="1"/>
    <xf numFmtId="0" fontId="13" fillId="2" borderId="14" xfId="1" applyFont="1" applyFill="1" applyBorder="1"/>
    <xf numFmtId="2" fontId="11" fillId="2" borderId="4" xfId="1" applyNumberFormat="1" applyFont="1" applyFill="1" applyBorder="1" applyAlignment="1">
      <alignment horizontal="center"/>
    </xf>
    <xf numFmtId="2" fontId="11" fillId="2" borderId="7" xfId="1" applyNumberFormat="1" applyFont="1" applyFill="1" applyBorder="1" applyAlignment="1">
      <alignment horizontal="center"/>
    </xf>
    <xf numFmtId="2" fontId="12" fillId="2" borderId="0" xfId="1" applyNumberFormat="1" applyFont="1" applyFill="1" applyBorder="1" applyAlignment="1">
      <alignment horizontal="center"/>
    </xf>
    <xf numFmtId="4" fontId="13" fillId="0" borderId="0" xfId="1" applyNumberFormat="1" applyFont="1" applyBorder="1" applyAlignment="1">
      <alignment horizontal="right" wrapText="1"/>
    </xf>
    <xf numFmtId="4" fontId="13" fillId="0" borderId="0" xfId="1" applyNumberFormat="1" applyFont="1" applyBorder="1" applyAlignment="1">
      <alignment horizontal="center" wrapText="1"/>
    </xf>
    <xf numFmtId="0" fontId="13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4" fontId="13" fillId="0" borderId="15" xfId="1" applyNumberFormat="1" applyFont="1" applyBorder="1" applyAlignment="1">
      <alignment horizontal="right" wrapText="1"/>
    </xf>
    <xf numFmtId="2" fontId="11" fillId="0" borderId="32" xfId="1" applyNumberFormat="1" applyFont="1" applyBorder="1"/>
    <xf numFmtId="0" fontId="11" fillId="0" borderId="31" xfId="1" applyFont="1" applyBorder="1"/>
    <xf numFmtId="2" fontId="11" fillId="0" borderId="35" xfId="1" applyNumberFormat="1" applyFont="1" applyBorder="1"/>
    <xf numFmtId="0" fontId="11" fillId="0" borderId="33" xfId="1" applyFont="1" applyBorder="1"/>
    <xf numFmtId="0" fontId="11" fillId="0" borderId="32" xfId="1" applyFont="1" applyBorder="1"/>
    <xf numFmtId="0" fontId="12" fillId="0" borderId="33" xfId="1" applyFont="1" applyBorder="1"/>
    <xf numFmtId="0" fontId="12" fillId="0" borderId="32" xfId="1" applyFont="1" applyBorder="1"/>
    <xf numFmtId="0" fontId="12" fillId="0" borderId="31" xfId="1" applyFont="1" applyBorder="1"/>
    <xf numFmtId="0" fontId="11" fillId="0" borderId="5" xfId="1" applyFont="1" applyBorder="1"/>
    <xf numFmtId="0" fontId="14" fillId="0" borderId="3" xfId="1" applyFont="1" applyBorder="1"/>
    <xf numFmtId="0" fontId="14" fillId="0" borderId="2" xfId="1" applyFont="1" applyBorder="1"/>
    <xf numFmtId="0" fontId="14" fillId="0" borderId="1" xfId="1" applyFont="1" applyBorder="1"/>
    <xf numFmtId="0" fontId="11" fillId="0" borderId="25" xfId="1" applyFont="1" applyBorder="1"/>
    <xf numFmtId="0" fontId="11" fillId="0" borderId="26" xfId="1" applyFont="1" applyBorder="1"/>
    <xf numFmtId="0" fontId="14" fillId="0" borderId="25" xfId="1" applyFont="1" applyBorder="1"/>
    <xf numFmtId="0" fontId="14" fillId="0" borderId="26" xfId="1" applyFont="1" applyBorder="1"/>
    <xf numFmtId="0" fontId="14" fillId="0" borderId="24" xfId="1" applyFont="1" applyBorder="1"/>
    <xf numFmtId="0" fontId="14" fillId="0" borderId="9" xfId="1" applyFont="1" applyBorder="1"/>
    <xf numFmtId="0" fontId="14" fillId="0" borderId="23" xfId="1" applyFont="1" applyBorder="1"/>
    <xf numFmtId="0" fontId="14" fillId="0" borderId="8" xfId="1" applyFont="1" applyBorder="1"/>
    <xf numFmtId="0" fontId="11" fillId="0" borderId="37" xfId="1" applyFont="1" applyBorder="1"/>
    <xf numFmtId="0" fontId="11" fillId="0" borderId="34" xfId="1" applyFont="1" applyBorder="1"/>
    <xf numFmtId="2" fontId="11" fillId="0" borderId="36" xfId="1" applyNumberFormat="1" applyFont="1" applyBorder="1"/>
    <xf numFmtId="0" fontId="11" fillId="0" borderId="2" xfId="1" applyFont="1" applyBorder="1"/>
    <xf numFmtId="0" fontId="11" fillId="0" borderId="1" xfId="1" applyFont="1" applyBorder="1"/>
    <xf numFmtId="0" fontId="11" fillId="0" borderId="15" xfId="1" applyFont="1" applyBorder="1"/>
    <xf numFmtId="0" fontId="11" fillId="0" borderId="23" xfId="1" applyFont="1" applyBorder="1"/>
    <xf numFmtId="0" fontId="11" fillId="0" borderId="8" xfId="1" applyFont="1" applyBorder="1"/>
    <xf numFmtId="0" fontId="11" fillId="0" borderId="9" xfId="1" applyFont="1" applyBorder="1"/>
    <xf numFmtId="0" fontId="14" fillId="0" borderId="8" xfId="1" applyFont="1" applyFill="1" applyBorder="1"/>
    <xf numFmtId="0" fontId="11" fillId="0" borderId="19" xfId="1" applyFont="1" applyBorder="1"/>
    <xf numFmtId="0" fontId="13" fillId="0" borderId="13" xfId="1" applyFont="1" applyBorder="1"/>
    <xf numFmtId="0" fontId="13" fillId="0" borderId="12" xfId="1" applyFont="1" applyBorder="1"/>
    <xf numFmtId="2" fontId="11" fillId="0" borderId="30" xfId="1" applyNumberFormat="1" applyFont="1" applyBorder="1"/>
    <xf numFmtId="2" fontId="11" fillId="0" borderId="4" xfId="1" applyNumberFormat="1" applyFont="1" applyBorder="1"/>
    <xf numFmtId="0" fontId="11" fillId="0" borderId="9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11" fillId="0" borderId="28" xfId="1" applyFont="1" applyBorder="1"/>
    <xf numFmtId="0" fontId="12" fillId="0" borderId="21" xfId="1" applyFont="1" applyBorder="1"/>
    <xf numFmtId="0" fontId="12" fillId="0" borderId="20" xfId="1" applyFont="1" applyBorder="1"/>
    <xf numFmtId="0" fontId="12" fillId="0" borderId="19" xfId="1" applyFont="1" applyBorder="1"/>
    <xf numFmtId="0" fontId="11" fillId="0" borderId="27" xfId="1" applyFont="1" applyBorder="1"/>
    <xf numFmtId="0" fontId="12" fillId="0" borderId="14" xfId="1" applyFont="1" applyBorder="1"/>
    <xf numFmtId="0" fontId="12" fillId="0" borderId="13" xfId="1" applyFont="1" applyBorder="1"/>
    <xf numFmtId="0" fontId="12" fillId="0" borderId="12" xfId="1" applyFont="1" applyBorder="1"/>
    <xf numFmtId="0" fontId="11" fillId="0" borderId="3" xfId="1" applyFont="1" applyBorder="1"/>
    <xf numFmtId="0" fontId="13" fillId="0" borderId="21" xfId="1" applyFont="1" applyBorder="1"/>
    <xf numFmtId="0" fontId="13" fillId="0" borderId="20" xfId="1" applyFont="1" applyBorder="1"/>
    <xf numFmtId="2" fontId="11" fillId="0" borderId="18" xfId="1" applyNumberFormat="1" applyFont="1" applyBorder="1"/>
    <xf numFmtId="0" fontId="13" fillId="0" borderId="6" xfId="1" applyFont="1" applyBorder="1"/>
    <xf numFmtId="0" fontId="13" fillId="0" borderId="0" xfId="1" applyFont="1" applyBorder="1"/>
    <xf numFmtId="0" fontId="12" fillId="0" borderId="17" xfId="1" applyFont="1" applyBorder="1"/>
    <xf numFmtId="0" fontId="13" fillId="0" borderId="14" xfId="1" applyFont="1" applyBorder="1"/>
    <xf numFmtId="2" fontId="11" fillId="0" borderId="4" xfId="1" applyNumberFormat="1" applyFont="1" applyBorder="1" applyAlignment="1">
      <alignment horizontal="center"/>
    </xf>
    <xf numFmtId="2" fontId="11" fillId="0" borderId="7" xfId="1" applyNumberFormat="1" applyFont="1" applyBorder="1" applyAlignment="1">
      <alignment horizontal="center"/>
    </xf>
    <xf numFmtId="0" fontId="13" fillId="0" borderId="0" xfId="1" applyFont="1"/>
    <xf numFmtId="2" fontId="11" fillId="0" borderId="13" xfId="1" applyNumberFormat="1" applyFont="1" applyBorder="1"/>
    <xf numFmtId="0" fontId="3" fillId="0" borderId="0" xfId="2"/>
    <xf numFmtId="2" fontId="11" fillId="0" borderId="44" xfId="2" applyNumberFormat="1" applyFont="1" applyBorder="1"/>
    <xf numFmtId="0" fontId="11" fillId="0" borderId="44" xfId="2" applyFont="1" applyBorder="1"/>
    <xf numFmtId="0" fontId="11" fillId="0" borderId="44" xfId="2" applyFont="1" applyBorder="1" applyAlignment="1">
      <alignment horizontal="center"/>
    </xf>
    <xf numFmtId="0" fontId="12" fillId="0" borderId="44" xfId="2" applyFont="1" applyBorder="1" applyAlignment="1">
      <alignment horizontal="left"/>
    </xf>
    <xf numFmtId="2" fontId="11" fillId="0" borderId="7" xfId="2" applyNumberFormat="1" applyFont="1" applyBorder="1"/>
    <xf numFmtId="0" fontId="11" fillId="2" borderId="6" xfId="2" applyFont="1" applyFill="1" applyBorder="1"/>
    <xf numFmtId="0" fontId="11" fillId="2" borderId="0" xfId="2" applyFont="1" applyFill="1" applyBorder="1"/>
    <xf numFmtId="0" fontId="11" fillId="0" borderId="6" xfId="2" applyFont="1" applyBorder="1"/>
    <xf numFmtId="0" fontId="11" fillId="0" borderId="0" xfId="2" applyFont="1" applyBorder="1"/>
    <xf numFmtId="2" fontId="11" fillId="2" borderId="6" xfId="2" applyNumberFormat="1" applyFont="1" applyFill="1" applyBorder="1" applyAlignment="1">
      <alignment horizontal="center"/>
    </xf>
    <xf numFmtId="2" fontId="11" fillId="2" borderId="0" xfId="2" applyNumberFormat="1" applyFont="1" applyFill="1" applyBorder="1" applyAlignment="1">
      <alignment horizontal="center"/>
    </xf>
    <xf numFmtId="0" fontId="14" fillId="0" borderId="6" xfId="2" applyFont="1" applyBorder="1"/>
    <xf numFmtId="0" fontId="14" fillId="0" borderId="0" xfId="2" applyFont="1"/>
    <xf numFmtId="0" fontId="14" fillId="0" borderId="0" xfId="2" applyFont="1" applyBorder="1"/>
    <xf numFmtId="0" fontId="14" fillId="0" borderId="5" xfId="2" applyFont="1" applyBorder="1"/>
    <xf numFmtId="2" fontId="11" fillId="0" borderId="35" xfId="2" applyNumberFormat="1" applyFont="1" applyBorder="1"/>
    <xf numFmtId="0" fontId="11" fillId="0" borderId="33" xfId="2" applyFont="1" applyBorder="1"/>
    <xf numFmtId="0" fontId="11" fillId="0" borderId="32" xfId="2" applyFont="1" applyBorder="1"/>
    <xf numFmtId="2" fontId="11" fillId="2" borderId="5" xfId="2" applyNumberFormat="1" applyFont="1" applyFill="1" applyBorder="1" applyAlignment="1">
      <alignment horizontal="center"/>
    </xf>
    <xf numFmtId="0" fontId="12" fillId="0" borderId="33" xfId="2" applyFont="1" applyBorder="1"/>
    <xf numFmtId="0" fontId="12" fillId="0" borderId="32" xfId="2" applyFont="1" applyBorder="1"/>
    <xf numFmtId="0" fontId="12" fillId="0" borderId="31" xfId="2" applyFont="1" applyBorder="1"/>
    <xf numFmtId="0" fontId="11" fillId="0" borderId="5" xfId="2" applyFont="1" applyBorder="1"/>
    <xf numFmtId="0" fontId="14" fillId="0" borderId="3" xfId="2" applyFont="1" applyBorder="1"/>
    <xf numFmtId="0" fontId="14" fillId="0" borderId="2" xfId="2" applyFont="1" applyBorder="1"/>
    <xf numFmtId="0" fontId="14" fillId="0" borderId="1" xfId="2" applyFont="1" applyBorder="1"/>
    <xf numFmtId="0" fontId="11" fillId="0" borderId="25" xfId="2" applyFont="1" applyBorder="1"/>
    <xf numFmtId="0" fontId="11" fillId="0" borderId="26" xfId="2" applyFont="1" applyBorder="1"/>
    <xf numFmtId="0" fontId="14" fillId="0" borderId="25" xfId="2" applyFont="1" applyBorder="1"/>
    <xf numFmtId="0" fontId="14" fillId="0" borderId="26" xfId="2" applyFont="1" applyBorder="1"/>
    <xf numFmtId="0" fontId="14" fillId="0" borderId="24" xfId="2" applyFont="1" applyBorder="1"/>
    <xf numFmtId="0" fontId="14" fillId="0" borderId="9" xfId="2" applyFont="1" applyBorder="1"/>
    <xf numFmtId="0" fontId="14" fillId="0" borderId="23" xfId="2" applyFont="1" applyBorder="1"/>
    <xf numFmtId="0" fontId="14" fillId="0" borderId="8" xfId="2" applyFont="1" applyBorder="1"/>
    <xf numFmtId="0" fontId="11" fillId="0" borderId="37" xfId="2" applyFont="1" applyBorder="1"/>
    <xf numFmtId="0" fontId="11" fillId="0" borderId="34" xfId="2" applyFont="1" applyBorder="1"/>
    <xf numFmtId="2" fontId="11" fillId="0" borderId="36" xfId="2" applyNumberFormat="1" applyFont="1" applyBorder="1"/>
    <xf numFmtId="0" fontId="11" fillId="2" borderId="0" xfId="2" applyFont="1" applyFill="1"/>
    <xf numFmtId="0" fontId="11" fillId="0" borderId="2" xfId="2" applyFont="1" applyBorder="1"/>
    <xf numFmtId="0" fontId="11" fillId="0" borderId="1" xfId="2" applyFont="1" applyBorder="1"/>
    <xf numFmtId="0" fontId="11" fillId="0" borderId="15" xfId="2" applyFont="1" applyBorder="1"/>
    <xf numFmtId="0" fontId="11" fillId="0" borderId="23" xfId="2" applyFont="1" applyBorder="1"/>
    <xf numFmtId="0" fontId="11" fillId="0" borderId="8" xfId="2" applyFont="1" applyBorder="1"/>
    <xf numFmtId="0" fontId="11" fillId="0" borderId="9" xfId="2" applyFont="1" applyBorder="1"/>
    <xf numFmtId="0" fontId="14" fillId="0" borderId="8" xfId="2" applyFont="1" applyFill="1" applyBorder="1"/>
    <xf numFmtId="2" fontId="11" fillId="0" borderId="22" xfId="2" applyNumberFormat="1" applyFont="1" applyBorder="1"/>
    <xf numFmtId="0" fontId="11" fillId="2" borderId="21" xfId="2" applyFont="1" applyFill="1" applyBorder="1"/>
    <xf numFmtId="0" fontId="11" fillId="2" borderId="20" xfId="2" applyFont="1" applyFill="1" applyBorder="1"/>
    <xf numFmtId="0" fontId="11" fillId="0" borderId="21" xfId="2" applyFont="1" applyBorder="1"/>
    <xf numFmtId="0" fontId="11" fillId="0" borderId="20" xfId="2" applyFont="1" applyBorder="1"/>
    <xf numFmtId="0" fontId="11" fillId="0" borderId="19" xfId="2" applyFont="1" applyBorder="1"/>
    <xf numFmtId="2" fontId="11" fillId="0" borderId="16" xfId="2" applyNumberFormat="1" applyFont="1" applyBorder="1"/>
    <xf numFmtId="0" fontId="11" fillId="0" borderId="14" xfId="2" applyFont="1" applyBorder="1"/>
    <xf numFmtId="0" fontId="11" fillId="0" borderId="13" xfId="2" applyFont="1" applyBorder="1"/>
    <xf numFmtId="0" fontId="13" fillId="0" borderId="13" xfId="2" applyFont="1" applyBorder="1"/>
    <xf numFmtId="0" fontId="13" fillId="0" borderId="12" xfId="2" applyFont="1" applyBorder="1"/>
    <xf numFmtId="2" fontId="11" fillId="0" borderId="30" xfId="2" applyNumberFormat="1" applyFont="1" applyBorder="1"/>
    <xf numFmtId="0" fontId="11" fillId="2" borderId="9" xfId="2" applyFont="1" applyFill="1" applyBorder="1"/>
    <xf numFmtId="0" fontId="11" fillId="2" borderId="23" xfId="2" applyFont="1" applyFill="1" applyBorder="1"/>
    <xf numFmtId="2" fontId="11" fillId="0" borderId="4" xfId="2" applyNumberFormat="1" applyFont="1" applyBorder="1"/>
    <xf numFmtId="0" fontId="11" fillId="2" borderId="3" xfId="2" applyFont="1" applyFill="1" applyBorder="1"/>
    <xf numFmtId="0" fontId="11" fillId="2" borderId="2" xfId="2" applyFont="1" applyFill="1" applyBorder="1"/>
    <xf numFmtId="0" fontId="11" fillId="0" borderId="9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1" fillId="0" borderId="28" xfId="2" applyFont="1" applyBorder="1"/>
    <xf numFmtId="0" fontId="12" fillId="0" borderId="21" xfId="2" applyFont="1" applyBorder="1"/>
    <xf numFmtId="0" fontId="12" fillId="0" borderId="20" xfId="2" applyFont="1" applyBorder="1"/>
    <xf numFmtId="0" fontId="12" fillId="0" borderId="19" xfId="2" applyFont="1" applyBorder="1"/>
    <xf numFmtId="0" fontId="11" fillId="0" borderId="27" xfId="2" applyFont="1" applyBorder="1"/>
    <xf numFmtId="0" fontId="12" fillId="0" borderId="14" xfId="2" applyFont="1" applyBorder="1"/>
    <xf numFmtId="0" fontId="12" fillId="0" borderId="13" xfId="2" applyFont="1" applyBorder="1"/>
    <xf numFmtId="0" fontId="12" fillId="0" borderId="12" xfId="2" applyFont="1" applyBorder="1"/>
    <xf numFmtId="0" fontId="11" fillId="0" borderId="3" xfId="2" applyFont="1" applyBorder="1"/>
    <xf numFmtId="0" fontId="13" fillId="2" borderId="6" xfId="2" applyFont="1" applyFill="1" applyBorder="1"/>
    <xf numFmtId="0" fontId="13" fillId="2" borderId="0" xfId="2" applyFont="1" applyFill="1"/>
    <xf numFmtId="0" fontId="13" fillId="0" borderId="21" xfId="2" applyFont="1" applyBorder="1"/>
    <xf numFmtId="0" fontId="13" fillId="0" borderId="20" xfId="2" applyFont="1" applyBorder="1"/>
    <xf numFmtId="2" fontId="11" fillId="0" borderId="18" xfId="2" applyNumberFormat="1" applyFont="1" applyBorder="1"/>
    <xf numFmtId="0" fontId="13" fillId="0" borderId="6" xfId="2" applyFont="1" applyBorder="1"/>
    <xf numFmtId="0" fontId="13" fillId="0" borderId="0" xfId="2" applyFont="1" applyBorder="1"/>
    <xf numFmtId="0" fontId="12" fillId="0" borderId="17" xfId="2" applyFont="1" applyBorder="1"/>
    <xf numFmtId="0" fontId="13" fillId="0" borderId="14" xfId="2" applyFont="1" applyBorder="1"/>
    <xf numFmtId="2" fontId="11" fillId="0" borderId="4" xfId="2" applyNumberFormat="1" applyFont="1" applyBorder="1" applyAlignment="1">
      <alignment horizontal="center"/>
    </xf>
    <xf numFmtId="2" fontId="11" fillId="0" borderId="7" xfId="2" applyNumberFormat="1" applyFont="1" applyBorder="1" applyAlignment="1">
      <alignment horizontal="center"/>
    </xf>
    <xf numFmtId="0" fontId="11" fillId="0" borderId="0" xfId="2" applyFont="1"/>
    <xf numFmtId="0" fontId="13" fillId="0" borderId="0" xfId="2" applyFont="1"/>
    <xf numFmtId="0" fontId="12" fillId="0" borderId="0" xfId="2" applyFont="1" applyBorder="1" applyAlignment="1">
      <alignment horizontal="left"/>
    </xf>
    <xf numFmtId="0" fontId="11" fillId="0" borderId="0" xfId="3" applyFont="1"/>
    <xf numFmtId="4" fontId="13" fillId="0" borderId="44" xfId="3" applyNumberFormat="1" applyFont="1" applyBorder="1" applyAlignment="1">
      <alignment horizontal="right" wrapText="1"/>
    </xf>
    <xf numFmtId="4" fontId="11" fillId="0" borderId="44" xfId="3" applyNumberFormat="1" applyFont="1" applyBorder="1" applyAlignment="1">
      <alignment horizontal="right" wrapText="1"/>
    </xf>
    <xf numFmtId="2" fontId="11" fillId="0" borderId="42" xfId="3" applyNumberFormat="1" applyFont="1" applyBorder="1"/>
    <xf numFmtId="2" fontId="11" fillId="0" borderId="27" xfId="3" applyNumberFormat="1" applyFont="1" applyBorder="1"/>
    <xf numFmtId="0" fontId="11" fillId="0" borderId="12" xfId="3" applyFont="1" applyBorder="1"/>
    <xf numFmtId="2" fontId="11" fillId="0" borderId="40" xfId="3" applyNumberFormat="1" applyFont="1" applyBorder="1"/>
    <xf numFmtId="0" fontId="11" fillId="0" borderId="37" xfId="3" applyFont="1" applyBorder="1" applyAlignment="1">
      <alignment horizontal="center"/>
    </xf>
    <xf numFmtId="0" fontId="11" fillId="0" borderId="31" xfId="3" applyFont="1" applyBorder="1" applyAlignment="1">
      <alignment horizontal="center"/>
    </xf>
    <xf numFmtId="0" fontId="12" fillId="0" borderId="32" xfId="3" applyFont="1" applyBorder="1" applyAlignment="1">
      <alignment horizontal="left"/>
    </xf>
    <xf numFmtId="0" fontId="12" fillId="0" borderId="31" xfId="3" applyFont="1" applyBorder="1" applyAlignment="1">
      <alignment horizontal="left"/>
    </xf>
    <xf numFmtId="2" fontId="11" fillId="0" borderId="36" xfId="3" applyNumberFormat="1" applyFont="1" applyBorder="1"/>
    <xf numFmtId="0" fontId="11" fillId="0" borderId="20" xfId="3" applyFont="1" applyBorder="1"/>
    <xf numFmtId="0" fontId="11" fillId="0" borderId="21" xfId="3" applyFont="1" applyBorder="1"/>
    <xf numFmtId="0" fontId="11" fillId="0" borderId="29" xfId="3" applyFont="1" applyBorder="1"/>
    <xf numFmtId="0" fontId="12" fillId="0" borderId="20" xfId="3" applyFont="1" applyBorder="1" applyAlignment="1">
      <alignment horizontal="left"/>
    </xf>
    <xf numFmtId="0" fontId="12" fillId="0" borderId="19" xfId="3" applyFont="1" applyBorder="1" applyAlignment="1">
      <alignment horizontal="left"/>
    </xf>
    <xf numFmtId="0" fontId="11" fillId="0" borderId="13" xfId="3" applyFont="1" applyBorder="1"/>
    <xf numFmtId="0" fontId="12" fillId="0" borderId="13" xfId="3" applyFont="1" applyBorder="1" applyAlignment="1">
      <alignment horizontal="left"/>
    </xf>
    <xf numFmtId="0" fontId="12" fillId="0" borderId="12" xfId="3" applyFont="1" applyBorder="1" applyAlignment="1">
      <alignment horizontal="left"/>
    </xf>
    <xf numFmtId="2" fontId="11" fillId="0" borderId="7" xfId="3" applyNumberFormat="1" applyFont="1" applyBorder="1"/>
    <xf numFmtId="0" fontId="11" fillId="0" borderId="0" xfId="3" applyFont="1" applyBorder="1"/>
    <xf numFmtId="0" fontId="11" fillId="0" borderId="6" xfId="3" applyFont="1" applyBorder="1"/>
    <xf numFmtId="2" fontId="11" fillId="0" borderId="0" xfId="3" applyNumberFormat="1" applyFont="1" applyBorder="1" applyAlignment="1">
      <alignment horizontal="center"/>
    </xf>
    <xf numFmtId="0" fontId="14" fillId="0" borderId="6" xfId="3" applyFont="1" applyBorder="1"/>
    <xf numFmtId="0" fontId="14" fillId="0" borderId="0" xfId="3" applyFont="1"/>
    <xf numFmtId="0" fontId="14" fillId="0" borderId="0" xfId="3" applyFont="1" applyBorder="1"/>
    <xf numFmtId="0" fontId="14" fillId="0" borderId="5" xfId="3" applyFont="1" applyBorder="1"/>
    <xf numFmtId="0" fontId="11" fillId="0" borderId="33" xfId="3" applyFont="1" applyBorder="1"/>
    <xf numFmtId="0" fontId="11" fillId="0" borderId="32" xfId="3" applyFont="1" applyBorder="1"/>
    <xf numFmtId="2" fontId="11" fillId="0" borderId="5" xfId="3" applyNumberFormat="1" applyFont="1" applyBorder="1" applyAlignment="1">
      <alignment horizontal="center"/>
    </xf>
    <xf numFmtId="0" fontId="12" fillId="0" borderId="33" xfId="3" applyFont="1" applyBorder="1"/>
    <xf numFmtId="0" fontId="12" fillId="0" borderId="32" xfId="3" applyFont="1" applyBorder="1"/>
    <xf numFmtId="0" fontId="12" fillId="0" borderId="31" xfId="3" applyFont="1" applyBorder="1"/>
    <xf numFmtId="0" fontId="11" fillId="0" borderId="5" xfId="3" applyFont="1" applyBorder="1"/>
    <xf numFmtId="0" fontId="14" fillId="0" borderId="3" xfId="3" applyFont="1" applyBorder="1"/>
    <xf numFmtId="0" fontId="14" fillId="0" borderId="2" xfId="3" applyFont="1" applyBorder="1"/>
    <xf numFmtId="0" fontId="14" fillId="0" borderId="1" xfId="3" applyFont="1" applyBorder="1"/>
    <xf numFmtId="0" fontId="11" fillId="0" borderId="25" xfId="3" applyFont="1" applyBorder="1"/>
    <xf numFmtId="0" fontId="11" fillId="0" borderId="26" xfId="3" applyFont="1" applyBorder="1"/>
    <xf numFmtId="0" fontId="14" fillId="0" borderId="25" xfId="3" applyFont="1" applyBorder="1"/>
    <xf numFmtId="0" fontId="14" fillId="0" borderId="26" xfId="3" applyFont="1" applyBorder="1"/>
    <xf numFmtId="0" fontId="14" fillId="0" borderId="24" xfId="3" applyFont="1" applyBorder="1"/>
    <xf numFmtId="0" fontId="14" fillId="0" borderId="9" xfId="3" applyFont="1" applyBorder="1"/>
    <xf numFmtId="0" fontId="14" fillId="0" borderId="23" xfId="3" applyFont="1" applyBorder="1"/>
    <xf numFmtId="0" fontId="14" fillId="0" borderId="8" xfId="3" applyFont="1" applyBorder="1"/>
    <xf numFmtId="0" fontId="11" fillId="0" borderId="37" xfId="3" applyFont="1" applyBorder="1"/>
    <xf numFmtId="0" fontId="11" fillId="0" borderId="34" xfId="3" applyFont="1" applyBorder="1"/>
    <xf numFmtId="0" fontId="11" fillId="0" borderId="2" xfId="3" applyFont="1" applyBorder="1"/>
    <xf numFmtId="0" fontId="11" fillId="0" borderId="1" xfId="3" applyFont="1" applyBorder="1"/>
    <xf numFmtId="0" fontId="11" fillId="0" borderId="15" xfId="3" applyFont="1" applyBorder="1"/>
    <xf numFmtId="0" fontId="11" fillId="0" borderId="23" xfId="3" applyFont="1" applyBorder="1"/>
    <xf numFmtId="0" fontId="11" fillId="0" borderId="8" xfId="3" applyFont="1" applyBorder="1"/>
    <xf numFmtId="0" fontId="11" fillId="0" borderId="9" xfId="3" applyFont="1" applyBorder="1"/>
    <xf numFmtId="0" fontId="14" fillId="0" borderId="8" xfId="3" applyFont="1" applyFill="1" applyBorder="1"/>
    <xf numFmtId="0" fontId="11" fillId="0" borderId="19" xfId="3" applyFont="1" applyBorder="1"/>
    <xf numFmtId="0" fontId="11" fillId="0" borderId="14" xfId="3" applyFont="1" applyBorder="1"/>
    <xf numFmtId="0" fontId="13" fillId="0" borderId="13" xfId="3" applyFont="1" applyBorder="1"/>
    <xf numFmtId="0" fontId="13" fillId="0" borderId="12" xfId="3" applyFont="1" applyBorder="1"/>
    <xf numFmtId="2" fontId="11" fillId="0" borderId="30" xfId="3" applyNumberFormat="1" applyFont="1" applyBorder="1"/>
    <xf numFmtId="2" fontId="11" fillId="0" borderId="4" xfId="3" applyNumberFormat="1" applyFont="1" applyBorder="1"/>
    <xf numFmtId="0" fontId="11" fillId="0" borderId="9" xfId="3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11" fillId="0" borderId="28" xfId="3" applyFont="1" applyBorder="1"/>
    <xf numFmtId="0" fontId="12" fillId="0" borderId="21" xfId="3" applyFont="1" applyBorder="1"/>
    <xf numFmtId="0" fontId="12" fillId="0" borderId="20" xfId="3" applyFont="1" applyBorder="1"/>
    <xf numFmtId="0" fontId="12" fillId="0" borderId="19" xfId="3" applyFont="1" applyBorder="1"/>
    <xf numFmtId="0" fontId="11" fillId="0" borderId="27" xfId="3" applyFont="1" applyBorder="1"/>
    <xf numFmtId="0" fontId="12" fillId="0" borderId="14" xfId="3" applyFont="1" applyBorder="1"/>
    <xf numFmtId="0" fontId="12" fillId="0" borderId="13" xfId="3" applyFont="1" applyBorder="1"/>
    <xf numFmtId="0" fontId="12" fillId="0" borderId="12" xfId="3" applyFont="1" applyBorder="1"/>
    <xf numFmtId="0" fontId="11" fillId="0" borderId="3" xfId="3" applyFont="1" applyBorder="1"/>
    <xf numFmtId="0" fontId="13" fillId="0" borderId="0" xfId="3" applyFont="1" applyBorder="1"/>
    <xf numFmtId="0" fontId="13" fillId="0" borderId="0" xfId="3" applyFont="1"/>
    <xf numFmtId="0" fontId="13" fillId="0" borderId="21" xfId="3" applyFont="1" applyBorder="1"/>
    <xf numFmtId="0" fontId="13" fillId="0" borderId="20" xfId="3" applyFont="1" applyBorder="1"/>
    <xf numFmtId="0" fontId="13" fillId="0" borderId="6" xfId="3" applyFont="1" applyBorder="1"/>
    <xf numFmtId="0" fontId="12" fillId="0" borderId="17" xfId="3" applyFont="1" applyBorder="1"/>
    <xf numFmtId="0" fontId="13" fillId="0" borderId="14" xfId="3" applyFont="1" applyBorder="1"/>
    <xf numFmtId="2" fontId="11" fillId="0" borderId="4" xfId="3" applyNumberFormat="1" applyFont="1" applyBorder="1" applyAlignment="1">
      <alignment horizontal="center"/>
    </xf>
    <xf numFmtId="2" fontId="11" fillId="0" borderId="7" xfId="3" applyNumberFormat="1" applyFont="1" applyBorder="1" applyAlignment="1">
      <alignment horizontal="center"/>
    </xf>
    <xf numFmtId="0" fontId="10" fillId="0" borderId="0" xfId="4" applyFont="1"/>
    <xf numFmtId="0" fontId="10" fillId="2" borderId="0" xfId="4" applyFont="1" applyFill="1"/>
    <xf numFmtId="2" fontId="11" fillId="0" borderId="0" xfId="4" applyNumberFormat="1" applyFont="1" applyBorder="1"/>
    <xf numFmtId="2" fontId="11" fillId="0" borderId="37" xfId="4" applyNumberFormat="1" applyFont="1" applyBorder="1"/>
    <xf numFmtId="4" fontId="13" fillId="0" borderId="34" xfId="4" applyNumberFormat="1" applyFont="1" applyBorder="1" applyAlignment="1">
      <alignment horizontal="right" wrapText="1"/>
    </xf>
    <xf numFmtId="4" fontId="11" fillId="0" borderId="34" xfId="4" applyNumberFormat="1" applyFont="1" applyBorder="1" applyAlignment="1">
      <alignment horizontal="right" wrapText="1"/>
    </xf>
    <xf numFmtId="2" fontId="11" fillId="0" borderId="32" xfId="4" applyNumberFormat="1" applyFont="1" applyBorder="1"/>
    <xf numFmtId="0" fontId="11" fillId="0" borderId="31" xfId="4" applyFont="1" applyBorder="1"/>
    <xf numFmtId="0" fontId="11" fillId="0" borderId="37" xfId="4" applyFont="1" applyBorder="1" applyAlignment="1">
      <alignment horizontal="center"/>
    </xf>
    <xf numFmtId="0" fontId="11" fillId="0" borderId="31" xfId="4" applyFont="1" applyBorder="1" applyAlignment="1">
      <alignment horizontal="center"/>
    </xf>
    <xf numFmtId="0" fontId="12" fillId="0" borderId="32" xfId="4" applyFont="1" applyBorder="1" applyAlignment="1">
      <alignment horizontal="left"/>
    </xf>
    <xf numFmtId="0" fontId="12" fillId="0" borderId="31" xfId="4" applyFont="1" applyBorder="1" applyAlignment="1">
      <alignment horizontal="left"/>
    </xf>
    <xf numFmtId="2" fontId="11" fillId="0" borderId="7" xfId="4" applyNumberFormat="1" applyFont="1" applyBorder="1"/>
    <xf numFmtId="2" fontId="11" fillId="0" borderId="22" xfId="4" applyNumberFormat="1" applyFont="1" applyBorder="1"/>
    <xf numFmtId="0" fontId="11" fillId="0" borderId="21" xfId="4" applyFont="1" applyBorder="1"/>
    <xf numFmtId="0" fontId="11" fillId="0" borderId="20" xfId="4" applyFont="1" applyBorder="1"/>
    <xf numFmtId="0" fontId="11" fillId="0" borderId="29" xfId="4" applyFont="1" applyBorder="1"/>
    <xf numFmtId="0" fontId="12" fillId="0" borderId="20" xfId="4" applyFont="1" applyBorder="1" applyAlignment="1">
      <alignment horizontal="left"/>
    </xf>
    <xf numFmtId="0" fontId="12" fillId="0" borderId="19" xfId="4" applyFont="1" applyBorder="1" applyAlignment="1">
      <alignment horizontal="left"/>
    </xf>
    <xf numFmtId="2" fontId="11" fillId="0" borderId="16" xfId="4" applyNumberFormat="1" applyFont="1" applyBorder="1"/>
    <xf numFmtId="0" fontId="11" fillId="0" borderId="14" xfId="4" applyFont="1" applyBorder="1"/>
    <xf numFmtId="0" fontId="11" fillId="0" borderId="13" xfId="4" applyFont="1" applyBorder="1"/>
    <xf numFmtId="0" fontId="12" fillId="0" borderId="13" xfId="4" applyFont="1" applyBorder="1" applyAlignment="1">
      <alignment horizontal="left"/>
    </xf>
    <xf numFmtId="0" fontId="12" fillId="0" borderId="12" xfId="4" applyFont="1" applyBorder="1" applyAlignment="1">
      <alignment horizontal="left"/>
    </xf>
    <xf numFmtId="2" fontId="11" fillId="0" borderId="6" xfId="4" applyNumberFormat="1" applyFont="1" applyBorder="1" applyAlignment="1">
      <alignment horizontal="center"/>
    </xf>
    <xf numFmtId="2" fontId="11" fillId="0" borderId="0" xfId="4" applyNumberFormat="1" applyFont="1" applyBorder="1" applyAlignment="1">
      <alignment horizontal="center"/>
    </xf>
    <xf numFmtId="0" fontId="11" fillId="0" borderId="6" xfId="4" applyFont="1" applyBorder="1"/>
    <xf numFmtId="0" fontId="11" fillId="0" borderId="0" xfId="4" applyFont="1" applyBorder="1"/>
    <xf numFmtId="0" fontId="14" fillId="0" borderId="6" xfId="4" applyFont="1" applyBorder="1"/>
    <xf numFmtId="0" fontId="14" fillId="0" borderId="0" xfId="4" applyFont="1"/>
    <xf numFmtId="0" fontId="14" fillId="0" borderId="0" xfId="4" applyFont="1" applyBorder="1"/>
    <xf numFmtId="0" fontId="14" fillId="0" borderId="5" xfId="4" applyFont="1" applyBorder="1"/>
    <xf numFmtId="2" fontId="11" fillId="0" borderId="35" xfId="4" applyNumberFormat="1" applyFont="1" applyBorder="1"/>
    <xf numFmtId="0" fontId="11" fillId="0" borderId="33" xfId="4" applyFont="1" applyBorder="1"/>
    <xf numFmtId="0" fontId="11" fillId="0" borderId="32" xfId="4" applyFont="1" applyBorder="1"/>
    <xf numFmtId="2" fontId="11" fillId="0" borderId="5" xfId="4" applyNumberFormat="1" applyFont="1" applyBorder="1" applyAlignment="1">
      <alignment horizontal="center"/>
    </xf>
    <xf numFmtId="0" fontId="12" fillId="0" borderId="33" xfId="4" applyFont="1" applyBorder="1"/>
    <xf numFmtId="0" fontId="12" fillId="0" borderId="32" xfId="4" applyFont="1" applyBorder="1"/>
    <xf numFmtId="0" fontId="12" fillId="0" borderId="31" xfId="4" applyFont="1" applyBorder="1"/>
    <xf numFmtId="2" fontId="10" fillId="0" borderId="0" xfId="4" applyNumberFormat="1" applyFont="1"/>
    <xf numFmtId="0" fontId="14" fillId="0" borderId="3" xfId="4" applyFont="1" applyBorder="1"/>
    <xf numFmtId="0" fontId="14" fillId="0" borderId="2" xfId="4" applyFont="1" applyBorder="1"/>
    <xf numFmtId="0" fontId="14" fillId="0" borderId="1" xfId="4" applyFont="1" applyBorder="1"/>
    <xf numFmtId="0" fontId="11" fillId="0" borderId="25" xfId="4" applyFont="1" applyBorder="1"/>
    <xf numFmtId="0" fontId="11" fillId="0" borderId="26" xfId="4" applyFont="1" applyBorder="1"/>
    <xf numFmtId="0" fontId="14" fillId="0" borderId="25" xfId="4" applyFont="1" applyBorder="1"/>
    <xf numFmtId="0" fontId="14" fillId="0" borderId="26" xfId="4" applyFont="1" applyBorder="1"/>
    <xf numFmtId="0" fontId="14" fillId="0" borderId="24" xfId="4" applyFont="1" applyBorder="1"/>
    <xf numFmtId="0" fontId="14" fillId="0" borderId="9" xfId="4" applyFont="1" applyBorder="1"/>
    <xf numFmtId="0" fontId="14" fillId="0" borderId="23" xfId="4" applyFont="1" applyBorder="1"/>
    <xf numFmtId="0" fontId="14" fillId="0" borderId="8" xfId="4" applyFont="1" applyBorder="1"/>
    <xf numFmtId="0" fontId="11" fillId="0" borderId="37" xfId="4" applyFont="1" applyBorder="1"/>
    <xf numFmtId="0" fontId="11" fillId="0" borderId="34" xfId="4" applyFont="1" applyBorder="1"/>
    <xf numFmtId="2" fontId="11" fillId="0" borderId="36" xfId="4" applyNumberFormat="1" applyFont="1" applyBorder="1"/>
    <xf numFmtId="0" fontId="11" fillId="0" borderId="0" xfId="4" applyFont="1"/>
    <xf numFmtId="0" fontId="11" fillId="0" borderId="2" xfId="4" applyFont="1" applyBorder="1"/>
    <xf numFmtId="0" fontId="11" fillId="0" borderId="1" xfId="4" applyFont="1" applyBorder="1"/>
    <xf numFmtId="0" fontId="11" fillId="0" borderId="15" xfId="4" applyFont="1" applyBorder="1"/>
    <xf numFmtId="0" fontId="11" fillId="0" borderId="23" xfId="4" applyFont="1" applyBorder="1"/>
    <xf numFmtId="0" fontId="11" fillId="0" borderId="8" xfId="4" applyFont="1" applyBorder="1"/>
    <xf numFmtId="0" fontId="11" fillId="0" borderId="9" xfId="4" applyFont="1" applyBorder="1"/>
    <xf numFmtId="0" fontId="14" fillId="0" borderId="8" xfId="4" applyFont="1" applyFill="1" applyBorder="1"/>
    <xf numFmtId="0" fontId="13" fillId="0" borderId="13" xfId="4" applyFont="1" applyBorder="1"/>
    <xf numFmtId="0" fontId="13" fillId="0" borderId="12" xfId="4" applyFont="1" applyBorder="1"/>
    <xf numFmtId="2" fontId="11" fillId="0" borderId="4" xfId="4" applyNumberFormat="1" applyFont="1" applyBorder="1"/>
    <xf numFmtId="0" fontId="11" fillId="0" borderId="3" xfId="4" applyFont="1" applyBorder="1"/>
    <xf numFmtId="0" fontId="11" fillId="0" borderId="9" xfId="4" applyFont="1" applyBorder="1" applyAlignment="1">
      <alignment horizontal="center"/>
    </xf>
    <xf numFmtId="0" fontId="11" fillId="0" borderId="8" xfId="4" applyFont="1" applyBorder="1" applyAlignment="1">
      <alignment horizontal="center"/>
    </xf>
    <xf numFmtId="0" fontId="11" fillId="0" borderId="28" xfId="4" applyFont="1" applyBorder="1"/>
    <xf numFmtId="0" fontId="12" fillId="0" borderId="21" xfId="4" applyFont="1" applyBorder="1"/>
    <xf numFmtId="0" fontId="12" fillId="0" borderId="20" xfId="4" applyFont="1" applyBorder="1"/>
    <xf numFmtId="0" fontId="12" fillId="0" borderId="19" xfId="4" applyFont="1" applyBorder="1"/>
    <xf numFmtId="0" fontId="11" fillId="0" borderId="27" xfId="4" applyFont="1" applyBorder="1"/>
    <xf numFmtId="0" fontId="12" fillId="0" borderId="14" xfId="4" applyFont="1" applyBorder="1"/>
    <xf numFmtId="0" fontId="12" fillId="0" borderId="13" xfId="4" applyFont="1" applyBorder="1"/>
    <xf numFmtId="0" fontId="12" fillId="0" borderId="12" xfId="4" applyFont="1" applyBorder="1"/>
    <xf numFmtId="0" fontId="13" fillId="0" borderId="6" xfId="4" applyFont="1" applyBorder="1"/>
    <xf numFmtId="0" fontId="13" fillId="0" borderId="0" xfId="4" applyFont="1"/>
    <xf numFmtId="0" fontId="13" fillId="0" borderId="21" xfId="4" applyFont="1" applyBorder="1"/>
    <xf numFmtId="0" fontId="13" fillId="0" borderId="20" xfId="4" applyFont="1" applyBorder="1"/>
    <xf numFmtId="2" fontId="11" fillId="0" borderId="18" xfId="4" applyNumberFormat="1" applyFont="1" applyBorder="1"/>
    <xf numFmtId="0" fontId="13" fillId="0" borderId="0" xfId="4" applyFont="1" applyBorder="1"/>
    <xf numFmtId="0" fontId="12" fillId="0" borderId="17" xfId="4" applyFont="1" applyBorder="1"/>
    <xf numFmtId="0" fontId="13" fillId="0" borderId="14" xfId="4" applyFont="1" applyBorder="1"/>
    <xf numFmtId="2" fontId="11" fillId="0" borderId="4" xfId="4" applyNumberFormat="1" applyFont="1" applyBorder="1" applyAlignment="1">
      <alignment horizontal="center"/>
    </xf>
    <xf numFmtId="2" fontId="11" fillId="0" borderId="7" xfId="4" applyNumberFormat="1" applyFont="1" applyBorder="1" applyAlignment="1">
      <alignment horizontal="center"/>
    </xf>
    <xf numFmtId="0" fontId="11" fillId="0" borderId="5" xfId="4" applyFont="1" applyBorder="1"/>
    <xf numFmtId="2" fontId="12" fillId="0" borderId="0" xfId="4" applyNumberFormat="1" applyFont="1" applyBorder="1" applyAlignment="1">
      <alignment horizontal="center"/>
    </xf>
    <xf numFmtId="0" fontId="12" fillId="0" borderId="0" xfId="4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5" fillId="2" borderId="31" xfId="0" applyNumberFormat="1" applyFont="1" applyFill="1" applyBorder="1" applyAlignment="1">
      <alignment horizontal="left"/>
    </xf>
    <xf numFmtId="49" fontId="5" fillId="2" borderId="32" xfId="0" applyNumberFormat="1" applyFont="1" applyFill="1" applyBorder="1" applyAlignment="1">
      <alignment horizontal="left"/>
    </xf>
    <xf numFmtId="49" fontId="5" fillId="2" borderId="33" xfId="0" applyNumberFormat="1" applyFont="1" applyFill="1" applyBorder="1" applyAlignment="1">
      <alignment horizontal="left"/>
    </xf>
    <xf numFmtId="2" fontId="7" fillId="0" borderId="34" xfId="0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5" fillId="2" borderId="31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2" fontId="7" fillId="0" borderId="33" xfId="0" applyNumberFormat="1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2" fontId="5" fillId="2" borderId="34" xfId="0" applyNumberFormat="1" applyFont="1" applyFill="1" applyBorder="1" applyAlignment="1">
      <alignment horizontal="center"/>
    </xf>
    <xf numFmtId="2" fontId="5" fillId="2" borderId="33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2" fontId="5" fillId="0" borderId="31" xfId="0" applyNumberFormat="1" applyFont="1" applyBorder="1" applyAlignment="1">
      <alignment horizontal="center"/>
    </xf>
    <xf numFmtId="2" fontId="5" fillId="0" borderId="37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4" fontId="7" fillId="0" borderId="23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9" fontId="5" fillId="0" borderId="31" xfId="0" applyNumberFormat="1" applyFont="1" applyBorder="1" applyAlignment="1">
      <alignment horizontal="left"/>
    </xf>
    <xf numFmtId="49" fontId="5" fillId="0" borderId="32" xfId="0" applyNumberFormat="1" applyFont="1" applyBorder="1" applyAlignment="1">
      <alignment horizontal="left"/>
    </xf>
    <xf numFmtId="49" fontId="5" fillId="0" borderId="33" xfId="0" applyNumberFormat="1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2" fontId="7" fillId="0" borderId="34" xfId="0" applyNumberFormat="1" applyFont="1" applyFill="1" applyBorder="1" applyAlignment="1">
      <alignment horizontal="center"/>
    </xf>
    <xf numFmtId="2" fontId="7" fillId="0" borderId="33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14" fontId="7" fillId="0" borderId="23" xfId="0" applyNumberFormat="1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14" fillId="0" borderId="5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1" fillId="0" borderId="15" xfId="1" applyFont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12" fillId="0" borderId="31" xfId="1" applyFont="1" applyBorder="1" applyAlignment="1">
      <alignment horizontal="left"/>
    </xf>
    <xf numFmtId="0" fontId="12" fillId="0" borderId="32" xfId="1" applyFont="1" applyBorder="1" applyAlignment="1">
      <alignment horizontal="left"/>
    </xf>
    <xf numFmtId="0" fontId="12" fillId="0" borderId="37" xfId="1" applyFont="1" applyBorder="1" applyAlignment="1">
      <alignment horizontal="left"/>
    </xf>
    <xf numFmtId="2" fontId="11" fillId="2" borderId="29" xfId="1" applyNumberFormat="1" applyFont="1" applyFill="1" applyBorder="1" applyAlignment="1">
      <alignment horizontal="center"/>
    </xf>
    <xf numFmtId="2" fontId="11" fillId="2" borderId="21" xfId="1" applyNumberFormat="1" applyFont="1" applyFill="1" applyBorder="1" applyAlignment="1">
      <alignment horizontal="center"/>
    </xf>
    <xf numFmtId="2" fontId="13" fillId="2" borderId="31" xfId="1" applyNumberFormat="1" applyFont="1" applyFill="1" applyBorder="1" applyAlignment="1">
      <alignment horizontal="center"/>
    </xf>
    <xf numFmtId="2" fontId="13" fillId="2" borderId="33" xfId="1" applyNumberFormat="1" applyFont="1" applyFill="1" applyBorder="1" applyAlignment="1">
      <alignment horizontal="center"/>
    </xf>
    <xf numFmtId="2" fontId="11" fillId="2" borderId="15" xfId="1" applyNumberFormat="1" applyFont="1" applyFill="1" applyBorder="1" applyAlignment="1">
      <alignment horizontal="center"/>
    </xf>
    <xf numFmtId="2" fontId="11" fillId="2" borderId="14" xfId="1" applyNumberFormat="1" applyFont="1" applyFill="1" applyBorder="1" applyAlignment="1">
      <alignment horizontal="center"/>
    </xf>
    <xf numFmtId="2" fontId="11" fillId="2" borderId="5" xfId="1" applyNumberFormat="1" applyFont="1" applyFill="1" applyBorder="1" applyAlignment="1">
      <alignment horizontal="center"/>
    </xf>
    <xf numFmtId="2" fontId="11" fillId="2" borderId="6" xfId="1" applyNumberFormat="1" applyFont="1" applyFill="1" applyBorder="1" applyAlignment="1">
      <alignment horizontal="center"/>
    </xf>
    <xf numFmtId="0" fontId="11" fillId="2" borderId="10" xfId="1" applyFont="1" applyFill="1" applyBorder="1" applyAlignment="1">
      <alignment horizontal="center"/>
    </xf>
    <xf numFmtId="0" fontId="11" fillId="2" borderId="11" xfId="1" applyFont="1" applyFill="1" applyBorder="1" applyAlignment="1">
      <alignment horizontal="center"/>
    </xf>
    <xf numFmtId="49" fontId="12" fillId="2" borderId="31" xfId="1" applyNumberFormat="1" applyFont="1" applyFill="1" applyBorder="1" applyAlignment="1">
      <alignment horizontal="left"/>
    </xf>
    <xf numFmtId="49" fontId="12" fillId="2" borderId="32" xfId="1" applyNumberFormat="1" applyFont="1" applyFill="1" applyBorder="1" applyAlignment="1">
      <alignment horizontal="left"/>
    </xf>
    <xf numFmtId="49" fontId="12" fillId="2" borderId="33" xfId="1" applyNumberFormat="1" applyFont="1" applyFill="1" applyBorder="1" applyAlignment="1">
      <alignment horizontal="left"/>
    </xf>
    <xf numFmtId="0" fontId="11" fillId="2" borderId="38" xfId="1" applyFont="1" applyFill="1" applyBorder="1" applyAlignment="1">
      <alignment horizontal="center"/>
    </xf>
    <xf numFmtId="0" fontId="11" fillId="2" borderId="39" xfId="1" applyFont="1" applyFill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2" borderId="15" xfId="1" applyFont="1" applyFill="1" applyBorder="1" applyAlignment="1">
      <alignment horizontal="center"/>
    </xf>
    <xf numFmtId="0" fontId="11" fillId="2" borderId="14" xfId="1" applyFont="1" applyFill="1" applyBorder="1" applyAlignment="1">
      <alignment horizontal="center"/>
    </xf>
    <xf numFmtId="2" fontId="12" fillId="2" borderId="31" xfId="1" applyNumberFormat="1" applyFont="1" applyFill="1" applyBorder="1" applyAlignment="1">
      <alignment horizontal="center"/>
    </xf>
    <xf numFmtId="2" fontId="12" fillId="2" borderId="37" xfId="1" applyNumberFormat="1" applyFont="1" applyFill="1" applyBorder="1" applyAlignment="1">
      <alignment horizontal="center"/>
    </xf>
    <xf numFmtId="0" fontId="13" fillId="0" borderId="31" xfId="1" applyFont="1" applyBorder="1" applyAlignment="1">
      <alignment horizontal="center"/>
    </xf>
    <xf numFmtId="0" fontId="13" fillId="0" borderId="37" xfId="1" applyFont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11" fillId="2" borderId="6" xfId="1" applyFont="1" applyFill="1" applyBorder="1" applyAlignment="1">
      <alignment horizontal="center"/>
    </xf>
    <xf numFmtId="0" fontId="13" fillId="2" borderId="12" xfId="1" applyFont="1" applyFill="1" applyBorder="1" applyAlignment="1">
      <alignment horizontal="center"/>
    </xf>
    <xf numFmtId="0" fontId="13" fillId="2" borderId="14" xfId="1" applyFont="1" applyFill="1" applyBorder="1" applyAlignment="1">
      <alignment horizontal="center"/>
    </xf>
    <xf numFmtId="2" fontId="13" fillId="2" borderId="34" xfId="1" applyNumberFormat="1" applyFont="1" applyFill="1" applyBorder="1" applyAlignment="1">
      <alignment horizontal="center"/>
    </xf>
    <xf numFmtId="2" fontId="13" fillId="2" borderId="15" xfId="1" applyNumberFormat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15" xfId="1" applyFont="1" applyFill="1" applyBorder="1" applyAlignment="1">
      <alignment horizontal="center"/>
    </xf>
    <xf numFmtId="4" fontId="13" fillId="0" borderId="40" xfId="1" applyNumberFormat="1" applyFont="1" applyBorder="1" applyAlignment="1">
      <alignment horizontal="center" wrapText="1"/>
    </xf>
    <xf numFmtId="4" fontId="13" fillId="0" borderId="34" xfId="1" applyNumberFormat="1" applyFont="1" applyBorder="1" applyAlignment="1">
      <alignment horizontal="center" wrapText="1"/>
    </xf>
    <xf numFmtId="0" fontId="12" fillId="0" borderId="41" xfId="1" applyFont="1" applyBorder="1" applyAlignment="1">
      <alignment horizontal="left"/>
    </xf>
    <xf numFmtId="0" fontId="12" fillId="0" borderId="40" xfId="1" applyFont="1" applyBorder="1" applyAlignment="1">
      <alignment horizontal="left"/>
    </xf>
    <xf numFmtId="2" fontId="12" fillId="2" borderId="12" xfId="1" applyNumberFormat="1" applyFont="1" applyFill="1" applyBorder="1" applyAlignment="1">
      <alignment horizontal="center"/>
    </xf>
    <xf numFmtId="2" fontId="12" fillId="2" borderId="27" xfId="1" applyNumberFormat="1" applyFont="1" applyFill="1" applyBorder="1" applyAlignment="1">
      <alignment horizontal="center"/>
    </xf>
    <xf numFmtId="0" fontId="11" fillId="0" borderId="41" xfId="1" applyFont="1" applyBorder="1" applyAlignment="1">
      <alignment horizontal="left"/>
    </xf>
    <xf numFmtId="0" fontId="11" fillId="0" borderId="40" xfId="1" applyFont="1" applyBorder="1" applyAlignment="1">
      <alignment horizontal="left"/>
    </xf>
    <xf numFmtId="0" fontId="10" fillId="0" borderId="0" xfId="1" applyFont="1" applyAlignment="1">
      <alignment wrapText="1"/>
    </xf>
    <xf numFmtId="0" fontId="4" fillId="0" borderId="0" xfId="1" applyAlignment="1">
      <alignment wrapText="1"/>
    </xf>
    <xf numFmtId="0" fontId="11" fillId="0" borderId="13" xfId="1" applyFont="1" applyBorder="1" applyAlignment="1">
      <alignment horizontal="left" wrapText="1"/>
    </xf>
    <xf numFmtId="0" fontId="4" fillId="0" borderId="13" xfId="1" applyBorder="1" applyAlignment="1">
      <alignment wrapText="1"/>
    </xf>
    <xf numFmtId="0" fontId="11" fillId="0" borderId="0" xfId="1" applyFont="1" applyBorder="1" applyAlignment="1">
      <alignment horizontal="left" wrapText="1"/>
    </xf>
    <xf numFmtId="4" fontId="11" fillId="0" borderId="40" xfId="1" applyNumberFormat="1" applyFont="1" applyBorder="1" applyAlignment="1">
      <alignment horizontal="center" wrapText="1"/>
    </xf>
    <xf numFmtId="4" fontId="11" fillId="0" borderId="34" xfId="1" applyNumberFormat="1" applyFont="1" applyBorder="1" applyAlignment="1">
      <alignment horizontal="center" wrapText="1"/>
    </xf>
    <xf numFmtId="0" fontId="12" fillId="0" borderId="12" xfId="1" applyFont="1" applyBorder="1" applyAlignment="1">
      <alignment horizontal="left"/>
    </xf>
    <xf numFmtId="0" fontId="12" fillId="0" borderId="13" xfId="1" applyFont="1" applyBorder="1" applyAlignment="1">
      <alignment horizontal="left"/>
    </xf>
    <xf numFmtId="0" fontId="13" fillId="0" borderId="40" xfId="1" applyFont="1" applyBorder="1" applyAlignment="1">
      <alignment horizontal="left"/>
    </xf>
    <xf numFmtId="0" fontId="12" fillId="2" borderId="31" xfId="1" applyFont="1" applyFill="1" applyBorder="1" applyAlignment="1">
      <alignment horizontal="left"/>
    </xf>
    <xf numFmtId="0" fontId="12" fillId="2" borderId="32" xfId="1" applyFont="1" applyFill="1" applyBorder="1" applyAlignment="1">
      <alignment horizontal="left"/>
    </xf>
    <xf numFmtId="0" fontId="12" fillId="2" borderId="33" xfId="1" applyFont="1" applyFill="1" applyBorder="1" applyAlignment="1">
      <alignment horizontal="left"/>
    </xf>
    <xf numFmtId="0" fontId="11" fillId="2" borderId="34" xfId="1" applyFont="1" applyFill="1" applyBorder="1" applyAlignment="1">
      <alignment horizontal="center"/>
    </xf>
    <xf numFmtId="0" fontId="11" fillId="2" borderId="33" xfId="1" applyFont="1" applyFill="1" applyBorder="1" applyAlignment="1">
      <alignment horizontal="center"/>
    </xf>
    <xf numFmtId="0" fontId="12" fillId="0" borderId="33" xfId="1" applyFont="1" applyBorder="1" applyAlignment="1">
      <alignment horizontal="left"/>
    </xf>
    <xf numFmtId="0" fontId="11" fillId="0" borderId="31" xfId="1" applyFont="1" applyBorder="1" applyAlignment="1">
      <alignment horizontal="center"/>
    </xf>
    <xf numFmtId="0" fontId="11" fillId="0" borderId="37" xfId="1" applyFont="1" applyBorder="1" applyAlignment="1">
      <alignment horizontal="center"/>
    </xf>
    <xf numFmtId="0" fontId="11" fillId="2" borderId="8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1" fillId="2" borderId="24" xfId="1" applyFont="1" applyFill="1" applyBorder="1" applyAlignment="1">
      <alignment horizontal="center"/>
    </xf>
    <xf numFmtId="0" fontId="11" fillId="2" borderId="25" xfId="1" applyFont="1" applyFill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13" fillId="2" borderId="31" xfId="1" applyFont="1" applyFill="1" applyBorder="1" applyAlignment="1">
      <alignment horizontal="center"/>
    </xf>
    <xf numFmtId="0" fontId="13" fillId="2" borderId="37" xfId="1" applyFont="1" applyFill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2" borderId="29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3" fillId="0" borderId="11" xfId="1" applyFont="1" applyBorder="1" applyAlignment="1">
      <alignment horizontal="center"/>
    </xf>
    <xf numFmtId="49" fontId="12" fillId="0" borderId="31" xfId="1" applyNumberFormat="1" applyFont="1" applyBorder="1" applyAlignment="1">
      <alignment horizontal="left"/>
    </xf>
    <xf numFmtId="49" fontId="12" fillId="0" borderId="32" xfId="1" applyNumberFormat="1" applyFont="1" applyBorder="1" applyAlignment="1">
      <alignment horizontal="left"/>
    </xf>
    <xf numFmtId="49" fontId="12" fillId="0" borderId="33" xfId="1" applyNumberFormat="1" applyFont="1" applyBorder="1" applyAlignment="1">
      <alignment horizontal="left"/>
    </xf>
    <xf numFmtId="0" fontId="11" fillId="0" borderId="38" xfId="1" applyFont="1" applyBorder="1" applyAlignment="1">
      <alignment horizontal="center"/>
    </xf>
    <xf numFmtId="0" fontId="11" fillId="0" borderId="39" xfId="1" applyFont="1" applyBorder="1" applyAlignment="1">
      <alignment horizontal="center"/>
    </xf>
    <xf numFmtId="0" fontId="11" fillId="0" borderId="34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1" fillId="0" borderId="21" xfId="1" applyFont="1" applyBorder="1" applyAlignment="1">
      <alignment horizontal="center"/>
    </xf>
    <xf numFmtId="0" fontId="12" fillId="0" borderId="43" xfId="1" applyFont="1" applyBorder="1" applyAlignment="1">
      <alignment horizontal="left"/>
    </xf>
    <xf numFmtId="0" fontId="12" fillId="0" borderId="42" xfId="1" applyFont="1" applyBorder="1" applyAlignment="1">
      <alignment horizontal="left"/>
    </xf>
    <xf numFmtId="2" fontId="14" fillId="2" borderId="0" xfId="1" applyNumberFormat="1" applyFont="1" applyFill="1" applyBorder="1" applyAlignment="1">
      <alignment horizontal="left" wrapText="1"/>
    </xf>
    <xf numFmtId="0" fontId="4" fillId="0" borderId="0" xfId="1" applyBorder="1" applyAlignment="1">
      <alignment horizontal="left" wrapText="1"/>
    </xf>
    <xf numFmtId="0" fontId="12" fillId="2" borderId="0" xfId="1" applyFont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13" fillId="0" borderId="42" xfId="1" applyFont="1" applyBorder="1" applyAlignment="1">
      <alignment horizontal="left"/>
    </xf>
    <xf numFmtId="4" fontId="13" fillId="0" borderId="42" xfId="1" applyNumberFormat="1" applyFont="1" applyBorder="1" applyAlignment="1">
      <alignment horizontal="center" wrapText="1"/>
    </xf>
    <xf numFmtId="4" fontId="13" fillId="0" borderId="15" xfId="1" applyNumberFormat="1" applyFont="1" applyBorder="1" applyAlignment="1">
      <alignment horizontal="center" wrapText="1"/>
    </xf>
    <xf numFmtId="0" fontId="13" fillId="2" borderId="10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2" fontId="11" fillId="0" borderId="4" xfId="2" applyNumberFormat="1" applyFont="1" applyBorder="1" applyAlignment="1">
      <alignment horizontal="center"/>
    </xf>
    <xf numFmtId="2" fontId="11" fillId="0" borderId="30" xfId="2" applyNumberFormat="1" applyFont="1" applyBorder="1" applyAlignment="1">
      <alignment horizontal="center"/>
    </xf>
    <xf numFmtId="0" fontId="12" fillId="0" borderId="24" xfId="2" applyFont="1" applyBorder="1" applyAlignment="1">
      <alignment horizontal="left"/>
    </xf>
    <xf numFmtId="0" fontId="12" fillId="0" borderId="26" xfId="2" applyFont="1" applyBorder="1" applyAlignment="1">
      <alignment horizontal="left"/>
    </xf>
    <xf numFmtId="0" fontId="12" fillId="0" borderId="25" xfId="2" applyFont="1" applyBorder="1" applyAlignment="1">
      <alignment horizontal="left"/>
    </xf>
    <xf numFmtId="0" fontId="11" fillId="0" borderId="13" xfId="2" applyFont="1" applyBorder="1" applyAlignment="1">
      <alignment horizontal="left" wrapText="1"/>
    </xf>
    <xf numFmtId="0" fontId="3" fillId="0" borderId="13" xfId="2" applyBorder="1" applyAlignment="1">
      <alignment wrapText="1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1" fillId="2" borderId="3" xfId="2" applyFont="1" applyFill="1" applyBorder="1" applyAlignment="1">
      <alignment horizontal="center"/>
    </xf>
    <xf numFmtId="0" fontId="13" fillId="2" borderId="15" xfId="2" applyFont="1" applyFill="1" applyBorder="1" applyAlignment="1">
      <alignment horizontal="center"/>
    </xf>
    <xf numFmtId="0" fontId="13" fillId="2" borderId="14" xfId="2" applyFont="1" applyFill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24" xfId="2" applyFont="1" applyBorder="1" applyAlignment="1">
      <alignment horizontal="center"/>
    </xf>
    <xf numFmtId="0" fontId="11" fillId="0" borderId="25" xfId="2" applyFont="1" applyBorder="1" applyAlignment="1">
      <alignment horizontal="center"/>
    </xf>
    <xf numFmtId="0" fontId="11" fillId="2" borderId="5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2" borderId="15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/>
    </xf>
    <xf numFmtId="0" fontId="11" fillId="2" borderId="8" xfId="2" applyFont="1" applyFill="1" applyBorder="1" applyAlignment="1">
      <alignment horizontal="center"/>
    </xf>
    <xf numFmtId="0" fontId="11" fillId="2" borderId="9" xfId="2" applyFont="1" applyFill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3" fillId="0" borderId="11" xfId="2" applyFont="1" applyBorder="1" applyAlignment="1">
      <alignment horizontal="center"/>
    </xf>
    <xf numFmtId="0" fontId="11" fillId="2" borderId="10" xfId="2" applyFont="1" applyFill="1" applyBorder="1" applyAlignment="1">
      <alignment horizontal="center"/>
    </xf>
    <xf numFmtId="0" fontId="11" fillId="2" borderId="11" xfId="2" applyFont="1" applyFill="1" applyBorder="1" applyAlignment="1">
      <alignment horizontal="center"/>
    </xf>
    <xf numFmtId="0" fontId="12" fillId="0" borderId="31" xfId="2" applyFont="1" applyBorder="1" applyAlignment="1">
      <alignment horizontal="left"/>
    </xf>
    <xf numFmtId="0" fontId="12" fillId="0" borderId="32" xfId="2" applyFont="1" applyBorder="1" applyAlignment="1">
      <alignment horizontal="left"/>
    </xf>
    <xf numFmtId="0" fontId="12" fillId="0" borderId="33" xfId="2" applyFont="1" applyBorder="1" applyAlignment="1">
      <alignment horizontal="left"/>
    </xf>
    <xf numFmtId="0" fontId="13" fillId="2" borderId="34" xfId="2" applyFont="1" applyFill="1" applyBorder="1" applyAlignment="1">
      <alignment horizontal="center"/>
    </xf>
    <xf numFmtId="0" fontId="13" fillId="2" borderId="33" xfId="2" applyFont="1" applyFill="1" applyBorder="1" applyAlignment="1">
      <alignment horizontal="center"/>
    </xf>
    <xf numFmtId="2" fontId="11" fillId="2" borderId="5" xfId="2" applyNumberFormat="1" applyFont="1" applyFill="1" applyBorder="1" applyAlignment="1">
      <alignment horizontal="center"/>
    </xf>
    <xf numFmtId="2" fontId="11" fillId="2" borderId="6" xfId="2" applyNumberFormat="1" applyFont="1" applyFill="1" applyBorder="1" applyAlignment="1">
      <alignment horizontal="center"/>
    </xf>
    <xf numFmtId="0" fontId="13" fillId="2" borderId="12" xfId="2" applyFont="1" applyFill="1" applyBorder="1" applyAlignment="1">
      <alignment horizontal="center"/>
    </xf>
    <xf numFmtId="0" fontId="11" fillId="0" borderId="29" xfId="2" applyFont="1" applyBorder="1" applyAlignment="1">
      <alignment horizontal="center"/>
    </xf>
    <xf numFmtId="0" fontId="11" fillId="0" borderId="21" xfId="2" applyFont="1" applyBorder="1" applyAlignment="1">
      <alignment horizontal="center"/>
    </xf>
    <xf numFmtId="2" fontId="13" fillId="2" borderId="15" xfId="2" applyNumberFormat="1" applyFont="1" applyFill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2" borderId="29" xfId="2" applyFont="1" applyFill="1" applyBorder="1" applyAlignment="1">
      <alignment horizontal="center"/>
    </xf>
    <xf numFmtId="0" fontId="11" fillId="2" borderId="21" xfId="2" applyFont="1" applyFill="1" applyBorder="1" applyAlignment="1">
      <alignment horizontal="center"/>
    </xf>
    <xf numFmtId="49" fontId="12" fillId="0" borderId="31" xfId="2" applyNumberFormat="1" applyFont="1" applyBorder="1" applyAlignment="1">
      <alignment horizontal="left"/>
    </xf>
    <xf numFmtId="49" fontId="12" fillId="0" borderId="32" xfId="2" applyNumberFormat="1" applyFont="1" applyBorder="1" applyAlignment="1">
      <alignment horizontal="left"/>
    </xf>
    <xf numFmtId="49" fontId="12" fillId="0" borderId="33" xfId="2" applyNumberFormat="1" applyFont="1" applyBorder="1" applyAlignment="1">
      <alignment horizontal="left"/>
    </xf>
    <xf numFmtId="2" fontId="13" fillId="2" borderId="34" xfId="2" applyNumberFormat="1" applyFont="1" applyFill="1" applyBorder="1" applyAlignment="1">
      <alignment horizontal="center"/>
    </xf>
    <xf numFmtId="2" fontId="13" fillId="2" borderId="31" xfId="2" applyNumberFormat="1" applyFont="1" applyFill="1" applyBorder="1" applyAlignment="1">
      <alignment horizontal="center"/>
    </xf>
    <xf numFmtId="2" fontId="13" fillId="2" borderId="33" xfId="2" applyNumberFormat="1" applyFont="1" applyFill="1" applyBorder="1" applyAlignment="1">
      <alignment horizontal="center"/>
    </xf>
    <xf numFmtId="0" fontId="11" fillId="0" borderId="38" xfId="2" applyFont="1" applyBorder="1" applyAlignment="1">
      <alignment horizontal="center"/>
    </xf>
    <xf numFmtId="0" fontId="11" fillId="0" borderId="39" xfId="2" applyFont="1" applyBorder="1" applyAlignment="1">
      <alignment horizontal="center"/>
    </xf>
    <xf numFmtId="2" fontId="11" fillId="2" borderId="15" xfId="2" applyNumberFormat="1" applyFont="1" applyFill="1" applyBorder="1" applyAlignment="1">
      <alignment horizontal="center"/>
    </xf>
    <xf numFmtId="2" fontId="11" fillId="2" borderId="14" xfId="2" applyNumberFormat="1" applyFont="1" applyFill="1" applyBorder="1" applyAlignment="1">
      <alignment horizontal="center"/>
    </xf>
    <xf numFmtId="2" fontId="11" fillId="2" borderId="29" xfId="2" applyNumberFormat="1" applyFont="1" applyFill="1" applyBorder="1" applyAlignment="1">
      <alignment horizontal="center"/>
    </xf>
    <xf numFmtId="2" fontId="11" fillId="2" borderId="21" xfId="2" applyNumberFormat="1" applyFont="1" applyFill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34" xfId="2" applyFont="1" applyBorder="1" applyAlignment="1">
      <alignment horizontal="center"/>
    </xf>
    <xf numFmtId="0" fontId="11" fillId="0" borderId="33" xfId="2" applyFont="1" applyBorder="1" applyAlignment="1">
      <alignment horizontal="center"/>
    </xf>
    <xf numFmtId="0" fontId="14" fillId="0" borderId="5" xfId="2" applyFont="1" applyBorder="1" applyAlignment="1">
      <alignment horizontal="left"/>
    </xf>
    <xf numFmtId="0" fontId="14" fillId="0" borderId="0" xfId="2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0" fontId="11" fillId="0" borderId="44" xfId="2" applyFont="1" applyBorder="1" applyAlignment="1">
      <alignment horizontal="center"/>
    </xf>
    <xf numFmtId="0" fontId="12" fillId="0" borderId="44" xfId="2" applyFont="1" applyBorder="1" applyAlignment="1">
      <alignment horizontal="left"/>
    </xf>
    <xf numFmtId="0" fontId="13" fillId="0" borderId="44" xfId="2" applyFont="1" applyBorder="1" applyAlignment="1">
      <alignment horizontal="left"/>
    </xf>
    <xf numFmtId="2" fontId="12" fillId="2" borderId="44" xfId="2" applyNumberFormat="1" applyFont="1" applyFill="1" applyBorder="1" applyAlignment="1">
      <alignment horizontal="center"/>
    </xf>
    <xf numFmtId="0" fontId="11" fillId="0" borderId="44" xfId="2" applyFont="1" applyBorder="1" applyAlignment="1">
      <alignment horizontal="left"/>
    </xf>
    <xf numFmtId="0" fontId="13" fillId="2" borderId="44" xfId="2" applyFont="1" applyFill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11" fillId="0" borderId="9" xfId="3" applyFont="1" applyBorder="1" applyAlignment="1">
      <alignment horizontal="center"/>
    </xf>
    <xf numFmtId="0" fontId="11" fillId="0" borderId="15" xfId="3" applyFont="1" applyBorder="1" applyAlignment="1">
      <alignment horizontal="center"/>
    </xf>
    <xf numFmtId="0" fontId="11" fillId="0" borderId="13" xfId="3" applyFont="1" applyBorder="1" applyAlignment="1">
      <alignment horizontal="center"/>
    </xf>
    <xf numFmtId="0" fontId="12" fillId="0" borderId="0" xfId="3" applyFont="1" applyAlignment="1">
      <alignment horizontal="center"/>
    </xf>
    <xf numFmtId="0" fontId="13" fillId="0" borderId="0" xfId="3" applyFont="1" applyAlignment="1">
      <alignment horizontal="center"/>
    </xf>
    <xf numFmtId="0" fontId="11" fillId="0" borderId="2" xfId="3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0" fontId="11" fillId="0" borderId="3" xfId="3" applyFont="1" applyBorder="1" applyAlignment="1">
      <alignment horizontal="center"/>
    </xf>
    <xf numFmtId="0" fontId="11" fillId="0" borderId="5" xfId="3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0" fontId="11" fillId="0" borderId="6" xfId="3" applyFont="1" applyBorder="1" applyAlignment="1">
      <alignment horizontal="center"/>
    </xf>
    <xf numFmtId="0" fontId="11" fillId="0" borderId="23" xfId="3" applyFont="1" applyBorder="1" applyAlignment="1">
      <alignment horizontal="center"/>
    </xf>
    <xf numFmtId="0" fontId="13" fillId="0" borderId="10" xfId="3" applyFont="1" applyBorder="1" applyAlignment="1">
      <alignment horizontal="center"/>
    </xf>
    <xf numFmtId="0" fontId="13" fillId="0" borderId="11" xfId="3" applyFont="1" applyBorder="1" applyAlignment="1">
      <alignment horizontal="center"/>
    </xf>
    <xf numFmtId="0" fontId="11" fillId="0" borderId="10" xfId="3" applyFont="1" applyBorder="1" applyAlignment="1">
      <alignment horizontal="center"/>
    </xf>
    <xf numFmtId="0" fontId="11" fillId="0" borderId="45" xfId="3" applyFont="1" applyBorder="1" applyAlignment="1">
      <alignment horizontal="center"/>
    </xf>
    <xf numFmtId="0" fontId="13" fillId="0" borderId="15" xfId="3" applyFont="1" applyBorder="1" applyAlignment="1">
      <alignment horizontal="center"/>
    </xf>
    <xf numFmtId="0" fontId="13" fillId="0" borderId="13" xfId="3" applyFont="1" applyBorder="1" applyAlignment="1">
      <alignment horizontal="center"/>
    </xf>
    <xf numFmtId="0" fontId="11" fillId="0" borderId="24" xfId="3" applyFont="1" applyBorder="1" applyAlignment="1">
      <alignment horizontal="center"/>
    </xf>
    <xf numFmtId="0" fontId="11" fillId="0" borderId="25" xfId="3" applyFont="1" applyBorder="1" applyAlignment="1">
      <alignment horizontal="center"/>
    </xf>
    <xf numFmtId="2" fontId="11" fillId="0" borderId="5" xfId="3" applyNumberFormat="1" applyFont="1" applyBorder="1" applyAlignment="1">
      <alignment horizontal="center"/>
    </xf>
    <xf numFmtId="2" fontId="11" fillId="0" borderId="0" xfId="3" applyNumberFormat="1" applyFont="1" applyBorder="1" applyAlignment="1">
      <alignment horizontal="center"/>
    </xf>
    <xf numFmtId="0" fontId="13" fillId="0" borderId="12" xfId="3" applyFont="1" applyBorder="1" applyAlignment="1">
      <alignment horizontal="center"/>
    </xf>
    <xf numFmtId="0" fontId="11" fillId="0" borderId="29" xfId="3" applyFont="1" applyBorder="1" applyAlignment="1">
      <alignment horizontal="center"/>
    </xf>
    <xf numFmtId="0" fontId="11" fillId="0" borderId="21" xfId="3" applyFont="1" applyBorder="1" applyAlignment="1">
      <alignment horizontal="center"/>
    </xf>
    <xf numFmtId="2" fontId="13" fillId="0" borderId="15" xfId="3" applyNumberFormat="1" applyFont="1" applyBorder="1" applyAlignment="1">
      <alignment horizontal="center"/>
    </xf>
    <xf numFmtId="0" fontId="12" fillId="0" borderId="31" xfId="3" applyFont="1" applyBorder="1" applyAlignment="1">
      <alignment horizontal="left"/>
    </xf>
    <xf numFmtId="0" fontId="12" fillId="0" borderId="32" xfId="3" applyFont="1" applyBorder="1" applyAlignment="1">
      <alignment horizontal="left"/>
    </xf>
    <xf numFmtId="0" fontId="12" fillId="0" borderId="33" xfId="3" applyFont="1" applyBorder="1" applyAlignment="1">
      <alignment horizontal="left"/>
    </xf>
    <xf numFmtId="0" fontId="13" fillId="0" borderId="34" xfId="3" applyFont="1" applyBorder="1" applyAlignment="1">
      <alignment horizontal="center"/>
    </xf>
    <xf numFmtId="0" fontId="13" fillId="0" borderId="32" xfId="3" applyFont="1" applyBorder="1" applyAlignment="1">
      <alignment horizontal="center"/>
    </xf>
    <xf numFmtId="0" fontId="11" fillId="0" borderId="11" xfId="3" applyFont="1" applyBorder="1" applyAlignment="1">
      <alignment horizontal="center"/>
    </xf>
    <xf numFmtId="0" fontId="11" fillId="0" borderId="20" xfId="3" applyFont="1" applyBorder="1" applyAlignment="1">
      <alignment horizontal="center"/>
    </xf>
    <xf numFmtId="49" fontId="12" fillId="0" borderId="31" xfId="3" applyNumberFormat="1" applyFont="1" applyBorder="1" applyAlignment="1">
      <alignment horizontal="left"/>
    </xf>
    <xf numFmtId="49" fontId="12" fillId="0" borderId="32" xfId="3" applyNumberFormat="1" applyFont="1" applyBorder="1" applyAlignment="1">
      <alignment horizontal="left"/>
    </xf>
    <xf numFmtId="49" fontId="12" fillId="0" borderId="33" xfId="3" applyNumberFormat="1" applyFont="1" applyBorder="1" applyAlignment="1">
      <alignment horizontal="left"/>
    </xf>
    <xf numFmtId="2" fontId="13" fillId="0" borderId="34" xfId="3" applyNumberFormat="1" applyFont="1" applyBorder="1" applyAlignment="1">
      <alignment horizontal="center"/>
    </xf>
    <xf numFmtId="2" fontId="11" fillId="0" borderId="29" xfId="3" applyNumberFormat="1" applyFont="1" applyBorder="1" applyAlignment="1">
      <alignment horizontal="center"/>
    </xf>
    <xf numFmtId="2" fontId="11" fillId="0" borderId="20" xfId="3" applyNumberFormat="1" applyFont="1" applyBorder="1" applyAlignment="1">
      <alignment horizontal="center"/>
    </xf>
    <xf numFmtId="2" fontId="13" fillId="0" borderId="31" xfId="3" applyNumberFormat="1" applyFont="1" applyBorder="1" applyAlignment="1">
      <alignment horizontal="center"/>
    </xf>
    <xf numFmtId="2" fontId="13" fillId="0" borderId="32" xfId="3" applyNumberFormat="1" applyFont="1" applyBorder="1" applyAlignment="1">
      <alignment horizontal="center"/>
    </xf>
    <xf numFmtId="0" fontId="11" fillId="0" borderId="38" xfId="3" applyFont="1" applyBorder="1" applyAlignment="1">
      <alignment horizontal="center"/>
    </xf>
    <xf numFmtId="0" fontId="11" fillId="0" borderId="39" xfId="3" applyFont="1" applyBorder="1" applyAlignment="1">
      <alignment horizontal="center"/>
    </xf>
    <xf numFmtId="2" fontId="11" fillId="0" borderId="15" xfId="3" applyNumberFormat="1" applyFont="1" applyBorder="1" applyAlignment="1">
      <alignment horizontal="center"/>
    </xf>
    <xf numFmtId="2" fontId="11" fillId="0" borderId="13" xfId="3" applyNumberFormat="1" applyFont="1" applyBorder="1" applyAlignment="1">
      <alignment horizontal="center"/>
    </xf>
    <xf numFmtId="0" fontId="11" fillId="0" borderId="34" xfId="3" applyFont="1" applyBorder="1" applyAlignment="1">
      <alignment horizontal="center"/>
    </xf>
    <xf numFmtId="0" fontId="11" fillId="0" borderId="33" xfId="3" applyFont="1" applyBorder="1" applyAlignment="1">
      <alignment horizontal="center"/>
    </xf>
    <xf numFmtId="2" fontId="13" fillId="2" borderId="34" xfId="3" applyNumberFormat="1" applyFont="1" applyFill="1" applyBorder="1" applyAlignment="1">
      <alignment horizontal="center"/>
    </xf>
    <xf numFmtId="2" fontId="13" fillId="2" borderId="32" xfId="3" applyNumberFormat="1" applyFont="1" applyFill="1" applyBorder="1" applyAlignment="1">
      <alignment horizontal="center"/>
    </xf>
    <xf numFmtId="0" fontId="11" fillId="0" borderId="14" xfId="3" applyFont="1" applyBorder="1" applyAlignment="1">
      <alignment horizontal="center"/>
    </xf>
    <xf numFmtId="0" fontId="14" fillId="0" borderId="5" xfId="3" applyFont="1" applyBorder="1" applyAlignment="1">
      <alignment horizontal="left"/>
    </xf>
    <xf numFmtId="0" fontId="14" fillId="0" borderId="0" xfId="3" applyFont="1" applyBorder="1" applyAlignment="1">
      <alignment horizontal="left"/>
    </xf>
    <xf numFmtId="0" fontId="14" fillId="0" borderId="6" xfId="3" applyFont="1" applyBorder="1" applyAlignment="1">
      <alignment horizontal="left"/>
    </xf>
    <xf numFmtId="0" fontId="12" fillId="0" borderId="37" xfId="3" applyFont="1" applyBorder="1" applyAlignment="1">
      <alignment horizontal="left"/>
    </xf>
    <xf numFmtId="0" fontId="11" fillId="0" borderId="31" xfId="3" applyFont="1" applyBorder="1" applyAlignment="1">
      <alignment horizontal="center"/>
    </xf>
    <xf numFmtId="0" fontId="11" fillId="0" borderId="32" xfId="3" applyFont="1" applyBorder="1" applyAlignment="1">
      <alignment horizontal="center"/>
    </xf>
    <xf numFmtId="0" fontId="13" fillId="0" borderId="31" xfId="3" applyFont="1" applyBorder="1" applyAlignment="1">
      <alignment horizontal="center"/>
    </xf>
    <xf numFmtId="0" fontId="11" fillId="0" borderId="37" xfId="3" applyFont="1" applyBorder="1" applyAlignment="1">
      <alignment horizontal="center"/>
    </xf>
    <xf numFmtId="0" fontId="13" fillId="2" borderId="31" xfId="3" applyFont="1" applyFill="1" applyBorder="1" applyAlignment="1">
      <alignment horizontal="center"/>
    </xf>
    <xf numFmtId="0" fontId="13" fillId="2" borderId="32" xfId="3" applyFont="1" applyFill="1" applyBorder="1" applyAlignment="1">
      <alignment horizontal="center"/>
    </xf>
    <xf numFmtId="0" fontId="12" fillId="0" borderId="12" xfId="3" applyFont="1" applyBorder="1" applyAlignment="1">
      <alignment horizontal="left"/>
    </xf>
    <xf numFmtId="0" fontId="12" fillId="0" borderId="13" xfId="3" applyFont="1" applyBorder="1" applyAlignment="1">
      <alignment horizontal="left"/>
    </xf>
    <xf numFmtId="2" fontId="12" fillId="0" borderId="12" xfId="3" applyNumberFormat="1" applyFont="1" applyBorder="1" applyAlignment="1">
      <alignment horizontal="center"/>
    </xf>
    <xf numFmtId="2" fontId="12" fillId="0" borderId="13" xfId="3" applyNumberFormat="1" applyFont="1" applyBorder="1" applyAlignment="1">
      <alignment horizontal="center"/>
    </xf>
    <xf numFmtId="4" fontId="11" fillId="0" borderId="44" xfId="3" applyNumberFormat="1" applyFont="1" applyBorder="1" applyAlignment="1">
      <alignment horizontal="center" wrapText="1"/>
    </xf>
    <xf numFmtId="4" fontId="11" fillId="0" borderId="24" xfId="3" applyNumberFormat="1" applyFont="1" applyBorder="1" applyAlignment="1">
      <alignment horizontal="center" wrapText="1"/>
    </xf>
    <xf numFmtId="0" fontId="11" fillId="0" borderId="44" xfId="3" applyFont="1" applyBorder="1" applyAlignment="1">
      <alignment horizontal="left"/>
    </xf>
    <xf numFmtId="0" fontId="12" fillId="0" borderId="44" xfId="3" applyFont="1" applyBorder="1" applyAlignment="1">
      <alignment horizontal="left"/>
    </xf>
    <xf numFmtId="0" fontId="13" fillId="0" borderId="44" xfId="3" applyFont="1" applyBorder="1" applyAlignment="1">
      <alignment horizontal="left"/>
    </xf>
    <xf numFmtId="4" fontId="13" fillId="0" borderId="44" xfId="3" applyNumberFormat="1" applyFont="1" applyBorder="1" applyAlignment="1">
      <alignment horizontal="center" wrapText="1"/>
    </xf>
    <xf numFmtId="4" fontId="13" fillId="0" borderId="24" xfId="3" applyNumberFormat="1" applyFont="1" applyBorder="1" applyAlignment="1">
      <alignment horizontal="center" wrapText="1"/>
    </xf>
    <xf numFmtId="0" fontId="13" fillId="0" borderId="10" xfId="4" applyFont="1" applyBorder="1" applyAlignment="1">
      <alignment horizontal="center"/>
    </xf>
    <xf numFmtId="0" fontId="13" fillId="0" borderId="11" xfId="4" applyFont="1" applyBorder="1" applyAlignment="1">
      <alignment horizontal="center"/>
    </xf>
    <xf numFmtId="0" fontId="11" fillId="0" borderId="10" xfId="4" applyFont="1" applyBorder="1" applyAlignment="1">
      <alignment horizontal="center"/>
    </xf>
    <xf numFmtId="0" fontId="11" fillId="0" borderId="11" xfId="4" applyFont="1" applyBorder="1" applyAlignment="1">
      <alignment horizontal="center"/>
    </xf>
    <xf numFmtId="0" fontId="13" fillId="0" borderId="15" xfId="4" applyFont="1" applyBorder="1" applyAlignment="1">
      <alignment horizontal="center"/>
    </xf>
    <xf numFmtId="0" fontId="13" fillId="0" borderId="14" xfId="4" applyFont="1" applyBorder="1" applyAlignment="1">
      <alignment horizontal="center"/>
    </xf>
    <xf numFmtId="0" fontId="11" fillId="0" borderId="8" xfId="4" applyFont="1" applyBorder="1" applyAlignment="1">
      <alignment horizontal="center"/>
    </xf>
    <xf numFmtId="0" fontId="11" fillId="0" borderId="9" xfId="4" applyFont="1" applyBorder="1" applyAlignment="1">
      <alignment horizontal="center"/>
    </xf>
    <xf numFmtId="0" fontId="11" fillId="0" borderId="15" xfId="4" applyFont="1" applyBorder="1" applyAlignment="1">
      <alignment horizontal="center"/>
    </xf>
    <xf numFmtId="0" fontId="11" fillId="0" borderId="14" xfId="4" applyFon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11" fillId="0" borderId="6" xfId="4" applyFont="1" applyBorder="1" applyAlignment="1">
      <alignment horizontal="center"/>
    </xf>
    <xf numFmtId="14" fontId="13" fillId="0" borderId="23" xfId="4" applyNumberFormat="1" applyFont="1" applyBorder="1" applyAlignment="1">
      <alignment horizontal="center"/>
    </xf>
    <xf numFmtId="0" fontId="11" fillId="0" borderId="1" xfId="4" applyFont="1" applyBorder="1" applyAlignment="1">
      <alignment horizontal="center"/>
    </xf>
    <xf numFmtId="0" fontId="11" fillId="0" borderId="3" xfId="4" applyFont="1" applyBorder="1" applyAlignment="1">
      <alignment horizontal="center"/>
    </xf>
    <xf numFmtId="0" fontId="12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0" fontId="11" fillId="0" borderId="2" xfId="4" applyFont="1" applyBorder="1" applyAlignment="1">
      <alignment horizontal="center"/>
    </xf>
    <xf numFmtId="2" fontId="11" fillId="0" borderId="5" xfId="4" applyNumberFormat="1" applyFont="1" applyBorder="1" applyAlignment="1">
      <alignment horizontal="center"/>
    </xf>
    <xf numFmtId="2" fontId="11" fillId="0" borderId="6" xfId="4" applyNumberFormat="1" applyFont="1" applyBorder="1" applyAlignment="1">
      <alignment horizontal="center"/>
    </xf>
    <xf numFmtId="0" fontId="11" fillId="0" borderId="24" xfId="4" applyFont="1" applyBorder="1" applyAlignment="1">
      <alignment horizontal="center"/>
    </xf>
    <xf numFmtId="0" fontId="11" fillId="0" borderId="25" xfId="4" applyFont="1" applyBorder="1" applyAlignment="1">
      <alignment horizontal="center"/>
    </xf>
    <xf numFmtId="0" fontId="13" fillId="0" borderId="12" xfId="4" applyFont="1" applyBorder="1" applyAlignment="1">
      <alignment horizontal="center"/>
    </xf>
    <xf numFmtId="2" fontId="13" fillId="0" borderId="15" xfId="4" applyNumberFormat="1" applyFont="1" applyBorder="1" applyAlignment="1">
      <alignment horizontal="center"/>
    </xf>
    <xf numFmtId="0" fontId="13" fillId="0" borderId="34" xfId="4" applyFont="1" applyBorder="1" applyAlignment="1">
      <alignment horizontal="center"/>
    </xf>
    <xf numFmtId="0" fontId="13" fillId="0" borderId="33" xfId="4" applyFont="1" applyBorder="1" applyAlignment="1">
      <alignment horizontal="center"/>
    </xf>
    <xf numFmtId="0" fontId="12" fillId="0" borderId="31" xfId="4" applyFont="1" applyBorder="1" applyAlignment="1">
      <alignment horizontal="left"/>
    </xf>
    <xf numFmtId="0" fontId="12" fillId="0" borderId="32" xfId="4" applyFont="1" applyBorder="1" applyAlignment="1">
      <alignment horizontal="left"/>
    </xf>
    <xf numFmtId="0" fontId="12" fillId="0" borderId="33" xfId="4" applyFont="1" applyBorder="1" applyAlignment="1">
      <alignment horizontal="left"/>
    </xf>
    <xf numFmtId="0" fontId="11" fillId="0" borderId="29" xfId="4" applyFont="1" applyBorder="1" applyAlignment="1">
      <alignment horizontal="center"/>
    </xf>
    <xf numFmtId="0" fontId="11" fillId="0" borderId="21" xfId="4" applyFont="1" applyBorder="1" applyAlignment="1">
      <alignment horizontal="center"/>
    </xf>
    <xf numFmtId="2" fontId="13" fillId="0" borderId="34" xfId="4" applyNumberFormat="1" applyFont="1" applyBorder="1" applyAlignment="1">
      <alignment horizontal="center"/>
    </xf>
    <xf numFmtId="49" fontId="12" fillId="0" borderId="31" xfId="4" applyNumberFormat="1" applyFont="1" applyBorder="1" applyAlignment="1">
      <alignment horizontal="left"/>
    </xf>
    <xf numFmtId="49" fontId="12" fillId="0" borderId="32" xfId="4" applyNumberFormat="1" applyFont="1" applyBorder="1" applyAlignment="1">
      <alignment horizontal="left"/>
    </xf>
    <xf numFmtId="49" fontId="12" fillId="0" borderId="33" xfId="4" applyNumberFormat="1" applyFont="1" applyBorder="1" applyAlignment="1">
      <alignment horizontal="left"/>
    </xf>
    <xf numFmtId="2" fontId="13" fillId="0" borderId="31" xfId="4" applyNumberFormat="1" applyFont="1" applyBorder="1" applyAlignment="1">
      <alignment horizontal="center"/>
    </xf>
    <xf numFmtId="2" fontId="13" fillId="0" borderId="33" xfId="4" applyNumberFormat="1" applyFont="1" applyBorder="1" applyAlignment="1">
      <alignment horizontal="center"/>
    </xf>
    <xf numFmtId="2" fontId="11" fillId="0" borderId="29" xfId="4" applyNumberFormat="1" applyFont="1" applyBorder="1" applyAlignment="1">
      <alignment horizontal="center"/>
    </xf>
    <xf numFmtId="2" fontId="11" fillId="0" borderId="21" xfId="4" applyNumberFormat="1" applyFont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1" fillId="0" borderId="3" xfId="4" applyFont="1" applyFill="1" applyBorder="1" applyAlignment="1">
      <alignment horizontal="center"/>
    </xf>
    <xf numFmtId="2" fontId="13" fillId="0" borderId="34" xfId="4" applyNumberFormat="1" applyFont="1" applyFill="1" applyBorder="1" applyAlignment="1">
      <alignment horizontal="center"/>
    </xf>
    <xf numFmtId="2" fontId="13" fillId="0" borderId="33" xfId="4" applyNumberFormat="1" applyFont="1" applyFill="1" applyBorder="1" applyAlignment="1">
      <alignment horizontal="center"/>
    </xf>
    <xf numFmtId="2" fontId="11" fillId="0" borderId="15" xfId="4" applyNumberFormat="1" applyFont="1" applyBorder="1" applyAlignment="1">
      <alignment horizontal="center"/>
    </xf>
    <xf numFmtId="2" fontId="11" fillId="0" borderId="14" xfId="4" applyNumberFormat="1" applyFont="1" applyBorder="1" applyAlignment="1">
      <alignment horizontal="center"/>
    </xf>
    <xf numFmtId="0" fontId="11" fillId="0" borderId="38" xfId="4" applyFont="1" applyBorder="1" applyAlignment="1">
      <alignment horizontal="center"/>
    </xf>
    <xf numFmtId="0" fontId="11" fillId="0" borderId="39" xfId="4" applyFont="1" applyBorder="1" applyAlignment="1">
      <alignment horizontal="center"/>
    </xf>
    <xf numFmtId="0" fontId="11" fillId="0" borderId="34" xfId="4" applyFont="1" applyBorder="1" applyAlignment="1">
      <alignment horizontal="center"/>
    </xf>
    <xf numFmtId="0" fontId="11" fillId="0" borderId="33" xfId="4" applyFont="1" applyBorder="1" applyAlignment="1">
      <alignment horizontal="center"/>
    </xf>
    <xf numFmtId="4" fontId="13" fillId="0" borderId="40" xfId="4" applyNumberFormat="1" applyFont="1" applyBorder="1" applyAlignment="1">
      <alignment horizontal="center" wrapText="1"/>
    </xf>
    <xf numFmtId="4" fontId="13" fillId="0" borderId="34" xfId="4" applyNumberFormat="1" applyFont="1" applyBorder="1" applyAlignment="1">
      <alignment horizontal="center" wrapText="1"/>
    </xf>
    <xf numFmtId="2" fontId="12" fillId="2" borderId="31" xfId="4" applyNumberFormat="1" applyFont="1" applyFill="1" applyBorder="1" applyAlignment="1">
      <alignment horizontal="center"/>
    </xf>
    <xf numFmtId="2" fontId="12" fillId="2" borderId="37" xfId="4" applyNumberFormat="1" applyFont="1" applyFill="1" applyBorder="1" applyAlignment="1">
      <alignment horizontal="center"/>
    </xf>
    <xf numFmtId="0" fontId="11" fillId="0" borderId="41" xfId="4" applyFont="1" applyBorder="1" applyAlignment="1">
      <alignment horizontal="left"/>
    </xf>
    <xf numFmtId="0" fontId="11" fillId="0" borderId="40" xfId="4" applyFont="1" applyBorder="1" applyAlignment="1">
      <alignment horizontal="left"/>
    </xf>
    <xf numFmtId="4" fontId="11" fillId="0" borderId="40" xfId="4" applyNumberFormat="1" applyFont="1" applyBorder="1" applyAlignment="1">
      <alignment horizontal="center" wrapText="1"/>
    </xf>
    <xf numFmtId="4" fontId="11" fillId="0" borderId="34" xfId="4" applyNumberFormat="1" applyFont="1" applyBorder="1" applyAlignment="1">
      <alignment horizontal="center" wrapText="1"/>
    </xf>
    <xf numFmtId="0" fontId="13" fillId="0" borderId="40" xfId="4" applyFont="1" applyBorder="1" applyAlignment="1">
      <alignment horizontal="left"/>
    </xf>
    <xf numFmtId="0" fontId="12" fillId="0" borderId="7" xfId="4" applyFont="1" applyBorder="1" applyAlignment="1">
      <alignment horizontal="left"/>
    </xf>
    <xf numFmtId="0" fontId="13" fillId="0" borderId="7" xfId="4" applyFont="1" applyBorder="1" applyAlignment="1">
      <alignment horizontal="center"/>
    </xf>
    <xf numFmtId="0" fontId="13" fillId="0" borderId="31" xfId="4" applyFont="1" applyBorder="1" applyAlignment="1">
      <alignment horizontal="center"/>
    </xf>
    <xf numFmtId="0" fontId="13" fillId="0" borderId="37" xfId="4" applyFont="1" applyBorder="1" applyAlignment="1">
      <alignment horizontal="center"/>
    </xf>
    <xf numFmtId="0" fontId="11" fillId="0" borderId="31" xfId="4" applyFont="1" applyBorder="1" applyAlignment="1">
      <alignment horizontal="center"/>
    </xf>
    <xf numFmtId="0" fontId="11" fillId="0" borderId="37" xfId="4" applyFont="1" applyBorder="1" applyAlignment="1">
      <alignment horizontal="center"/>
    </xf>
    <xf numFmtId="0" fontId="12" fillId="0" borderId="41" xfId="4" applyFont="1" applyBorder="1" applyAlignment="1">
      <alignment horizontal="left"/>
    </xf>
    <xf numFmtId="0" fontId="12" fillId="0" borderId="40" xfId="4" applyFont="1" applyBorder="1" applyAlignment="1">
      <alignment horizontal="left"/>
    </xf>
    <xf numFmtId="0" fontId="12" fillId="0" borderId="37" xfId="4" applyFont="1" applyBorder="1" applyAlignment="1">
      <alignment horizontal="left"/>
    </xf>
    <xf numFmtId="0" fontId="11" fillId="0" borderId="32" xfId="4" applyFont="1" applyBorder="1" applyAlignment="1">
      <alignment horizontal="center"/>
    </xf>
    <xf numFmtId="0" fontId="1" fillId="0" borderId="0" xfId="5"/>
    <xf numFmtId="2" fontId="16" fillId="0" borderId="37" xfId="5" applyNumberFormat="1" applyFont="1" applyBorder="1"/>
    <xf numFmtId="2" fontId="17" fillId="0" borderId="37" xfId="5" applyNumberFormat="1" applyFont="1" applyBorder="1" applyAlignment="1">
      <alignment horizontal="center"/>
    </xf>
    <xf numFmtId="2" fontId="17" fillId="0" borderId="31" xfId="5" applyNumberFormat="1" applyFont="1" applyBorder="1" applyAlignment="1">
      <alignment horizontal="center"/>
    </xf>
    <xf numFmtId="2" fontId="18" fillId="0" borderId="37" xfId="5" applyNumberFormat="1" applyFont="1" applyBorder="1"/>
    <xf numFmtId="0" fontId="18" fillId="0" borderId="31" xfId="5" applyFont="1" applyBorder="1"/>
    <xf numFmtId="0" fontId="12" fillId="0" borderId="40" xfId="5" applyFont="1" applyBorder="1" applyAlignment="1">
      <alignment horizontal="left"/>
    </xf>
    <xf numFmtId="0" fontId="12" fillId="0" borderId="41" xfId="5" applyFont="1" applyBorder="1" applyAlignment="1">
      <alignment horizontal="left"/>
    </xf>
    <xf numFmtId="0" fontId="19" fillId="0" borderId="37" xfId="5" applyFont="1" applyBorder="1" applyAlignment="1">
      <alignment horizontal="center"/>
    </xf>
    <xf numFmtId="0" fontId="19" fillId="0" borderId="31" xfId="5" applyFont="1" applyBorder="1" applyAlignment="1">
      <alignment horizontal="center"/>
    </xf>
    <xf numFmtId="0" fontId="18" fillId="0" borderId="37" xfId="5" applyFont="1" applyBorder="1" applyAlignment="1">
      <alignment horizontal="center"/>
    </xf>
    <xf numFmtId="0" fontId="18" fillId="0" borderId="31" xfId="5" applyFont="1" applyBorder="1" applyAlignment="1">
      <alignment horizontal="center"/>
    </xf>
    <xf numFmtId="0" fontId="11" fillId="0" borderId="40" xfId="5" applyFont="1" applyBorder="1" applyAlignment="1">
      <alignment horizontal="left"/>
    </xf>
    <xf numFmtId="0" fontId="11" fillId="0" borderId="41" xfId="5" applyFont="1" applyBorder="1" applyAlignment="1">
      <alignment horizontal="left"/>
    </xf>
    <xf numFmtId="0" fontId="12" fillId="0" borderId="13" xfId="5" applyFont="1" applyBorder="1" applyAlignment="1">
      <alignment horizontal="left"/>
    </xf>
    <xf numFmtId="0" fontId="12" fillId="0" borderId="12" xfId="5" applyFont="1" applyBorder="1" applyAlignment="1">
      <alignment horizontal="left"/>
    </xf>
    <xf numFmtId="0" fontId="20" fillId="0" borderId="32" xfId="5" applyFont="1" applyBorder="1" applyAlignment="1">
      <alignment horizontal="left"/>
    </xf>
    <xf numFmtId="0" fontId="20" fillId="0" borderId="31" xfId="5" applyFont="1" applyBorder="1" applyAlignment="1">
      <alignment horizontal="left"/>
    </xf>
    <xf numFmtId="0" fontId="18" fillId="0" borderId="32" xfId="5" applyFont="1" applyBorder="1" applyAlignment="1">
      <alignment horizontal="center"/>
    </xf>
    <xf numFmtId="2" fontId="16" fillId="0" borderId="22" xfId="5" applyNumberFormat="1" applyFont="1" applyBorder="1"/>
    <xf numFmtId="0" fontId="16" fillId="0" borderId="21" xfId="5" applyFont="1" applyBorder="1"/>
    <xf numFmtId="0" fontId="16" fillId="0" borderId="20" xfId="5" applyFont="1" applyBorder="1"/>
    <xf numFmtId="0" fontId="18" fillId="0" borderId="21" xfId="5" applyFont="1" applyBorder="1"/>
    <xf numFmtId="0" fontId="18" fillId="0" borderId="29" xfId="5" applyFont="1" applyBorder="1"/>
    <xf numFmtId="0" fontId="20" fillId="0" borderId="20" xfId="5" applyFont="1" applyBorder="1" applyAlignment="1">
      <alignment horizontal="left"/>
    </xf>
    <xf numFmtId="0" fontId="20" fillId="0" borderId="19" xfId="5" applyFont="1" applyBorder="1" applyAlignment="1">
      <alignment horizontal="left"/>
    </xf>
    <xf numFmtId="2" fontId="16" fillId="0" borderId="16" xfId="5" applyNumberFormat="1" applyFont="1" applyBorder="1"/>
    <xf numFmtId="0" fontId="16" fillId="0" borderId="14" xfId="5" applyFont="1" applyBorder="1"/>
    <xf numFmtId="0" fontId="16" fillId="0" borderId="13" xfId="5" applyFont="1" applyBorder="1"/>
    <xf numFmtId="0" fontId="18" fillId="0" borderId="14" xfId="5" applyFont="1" applyBorder="1" applyAlignment="1">
      <alignment horizontal="center"/>
    </xf>
    <xf numFmtId="0" fontId="18" fillId="0" borderId="15" xfId="5" applyFont="1" applyBorder="1" applyAlignment="1">
      <alignment horizontal="center"/>
    </xf>
    <xf numFmtId="0" fontId="20" fillId="0" borderId="13" xfId="5" applyFont="1" applyBorder="1" applyAlignment="1">
      <alignment horizontal="left"/>
    </xf>
    <xf numFmtId="0" fontId="20" fillId="0" borderId="12" xfId="5" applyFont="1" applyBorder="1" applyAlignment="1">
      <alignment horizontal="left"/>
    </xf>
    <xf numFmtId="2" fontId="16" fillId="0" borderId="7" xfId="5" applyNumberFormat="1" applyFont="1" applyBorder="1"/>
    <xf numFmtId="0" fontId="16" fillId="0" borderId="6" xfId="5" applyFont="1" applyBorder="1"/>
    <xf numFmtId="0" fontId="16" fillId="0" borderId="0" xfId="5" applyFont="1" applyBorder="1"/>
    <xf numFmtId="0" fontId="18" fillId="0" borderId="6" xfId="5" applyFont="1" applyBorder="1"/>
    <xf numFmtId="0" fontId="18" fillId="0" borderId="0" xfId="5" applyFont="1" applyBorder="1"/>
    <xf numFmtId="0" fontId="21" fillId="0" borderId="6" xfId="5" applyFont="1" applyBorder="1" applyAlignment="1">
      <alignment horizontal="left"/>
    </xf>
    <xf numFmtId="0" fontId="21" fillId="0" borderId="0" xfId="5" applyFont="1" applyBorder="1" applyAlignment="1">
      <alignment horizontal="left"/>
    </xf>
    <xf numFmtId="0" fontId="21" fillId="0" borderId="5" xfId="5" applyFont="1" applyBorder="1" applyAlignment="1">
      <alignment horizontal="left"/>
    </xf>
    <xf numFmtId="2" fontId="16" fillId="0" borderId="6" xfId="5" applyNumberFormat="1" applyFont="1" applyBorder="1" applyAlignment="1">
      <alignment horizontal="center"/>
    </xf>
    <xf numFmtId="2" fontId="16" fillId="0" borderId="0" xfId="5" applyNumberFormat="1" applyFont="1" applyBorder="1" applyAlignment="1">
      <alignment horizontal="center"/>
    </xf>
    <xf numFmtId="0" fontId="21" fillId="0" borderId="6" xfId="5" applyFont="1" applyBorder="1"/>
    <xf numFmtId="0" fontId="21" fillId="0" borderId="0" xfId="5" applyFont="1"/>
    <xf numFmtId="0" fontId="21" fillId="0" borderId="0" xfId="5" applyFont="1" applyBorder="1"/>
    <xf numFmtId="0" fontId="21" fillId="0" borderId="5" xfId="5" applyFont="1" applyBorder="1"/>
    <xf numFmtId="2" fontId="18" fillId="0" borderId="6" xfId="5" applyNumberFormat="1" applyFont="1" applyBorder="1" applyAlignment="1">
      <alignment horizontal="center"/>
    </xf>
    <xf numFmtId="0" fontId="18" fillId="0" borderId="6" xfId="5" applyFont="1" applyBorder="1" applyAlignment="1">
      <alignment horizontal="center"/>
    </xf>
    <xf numFmtId="0" fontId="18" fillId="0" borderId="5" xfId="5" applyFont="1" applyBorder="1" applyAlignment="1">
      <alignment horizontal="center"/>
    </xf>
    <xf numFmtId="2" fontId="16" fillId="0" borderId="35" xfId="5" applyNumberFormat="1" applyFont="1" applyBorder="1"/>
    <xf numFmtId="2" fontId="19" fillId="0" borderId="33" xfId="5" applyNumberFormat="1" applyFont="1" applyBorder="1" applyAlignment="1">
      <alignment horizontal="center"/>
    </xf>
    <xf numFmtId="2" fontId="19" fillId="0" borderId="34" xfId="5" applyNumberFormat="1" applyFont="1" applyBorder="1" applyAlignment="1">
      <alignment horizontal="center"/>
    </xf>
    <xf numFmtId="0" fontId="18" fillId="0" borderId="33" xfId="5" applyFont="1" applyBorder="1"/>
    <xf numFmtId="0" fontId="18" fillId="0" borderId="32" xfId="5" applyFont="1" applyBorder="1"/>
    <xf numFmtId="0" fontId="20" fillId="0" borderId="33" xfId="5" applyFont="1" applyBorder="1" applyAlignment="1">
      <alignment horizontal="left"/>
    </xf>
    <xf numFmtId="0" fontId="20" fillId="0" borderId="32" xfId="5" applyFont="1" applyBorder="1" applyAlignment="1">
      <alignment horizontal="left"/>
    </xf>
    <xf numFmtId="0" fontId="20" fillId="0" borderId="31" xfId="5" applyFont="1" applyBorder="1" applyAlignment="1">
      <alignment horizontal="left"/>
    </xf>
    <xf numFmtId="2" fontId="16" fillId="0" borderId="5" xfId="5" applyNumberFormat="1" applyFont="1" applyBorder="1" applyAlignment="1">
      <alignment horizontal="center"/>
    </xf>
    <xf numFmtId="0" fontId="20" fillId="0" borderId="33" xfId="5" applyFont="1" applyBorder="1"/>
    <xf numFmtId="0" fontId="20" fillId="0" borderId="32" xfId="5" applyFont="1" applyBorder="1"/>
    <xf numFmtId="0" fontId="20" fillId="0" borderId="31" xfId="5" applyFont="1" applyBorder="1"/>
    <xf numFmtId="0" fontId="18" fillId="0" borderId="5" xfId="5" applyFont="1" applyBorder="1"/>
    <xf numFmtId="2" fontId="19" fillId="0" borderId="33" xfId="5" applyNumberFormat="1" applyFont="1" applyFill="1" applyBorder="1" applyAlignment="1">
      <alignment horizontal="center"/>
    </xf>
    <xf numFmtId="2" fontId="19" fillId="0" borderId="34" xfId="5" applyNumberFormat="1" applyFont="1" applyFill="1" applyBorder="1" applyAlignment="1">
      <alignment horizontal="center"/>
    </xf>
    <xf numFmtId="0" fontId="18" fillId="0" borderId="33" xfId="5" applyFont="1" applyBorder="1" applyAlignment="1">
      <alignment horizontal="center"/>
    </xf>
    <xf numFmtId="0" fontId="18" fillId="0" borderId="34" xfId="5" applyFont="1" applyBorder="1" applyAlignment="1">
      <alignment horizontal="center"/>
    </xf>
    <xf numFmtId="0" fontId="16" fillId="0" borderId="21" xfId="5" applyFont="1" applyBorder="1" applyAlignment="1">
      <alignment horizontal="center"/>
    </xf>
    <xf numFmtId="0" fontId="16" fillId="0" borderId="29" xfId="5" applyFont="1" applyBorder="1" applyAlignment="1">
      <alignment horizontal="center"/>
    </xf>
    <xf numFmtId="0" fontId="18" fillId="0" borderId="11" xfId="5" applyFont="1" applyBorder="1" applyAlignment="1">
      <alignment horizontal="center"/>
    </xf>
    <xf numFmtId="0" fontId="18" fillId="0" borderId="10" xfId="5" applyFont="1" applyBorder="1" applyAlignment="1">
      <alignment horizontal="center"/>
    </xf>
    <xf numFmtId="0" fontId="21" fillId="0" borderId="3" xfId="5" applyFont="1" applyBorder="1"/>
    <xf numFmtId="0" fontId="21" fillId="0" borderId="2" xfId="5" applyFont="1" applyBorder="1"/>
    <xf numFmtId="0" fontId="21" fillId="0" borderId="1" xfId="5" applyFont="1" applyBorder="1"/>
    <xf numFmtId="0" fontId="16" fillId="0" borderId="6" xfId="5" applyFont="1" applyBorder="1" applyAlignment="1">
      <alignment horizontal="center"/>
    </xf>
    <xf numFmtId="0" fontId="16" fillId="0" borderId="5" xfId="5" applyFont="1" applyBorder="1" applyAlignment="1">
      <alignment horizontal="center"/>
    </xf>
    <xf numFmtId="0" fontId="18" fillId="0" borderId="25" xfId="5" applyFont="1" applyBorder="1" applyAlignment="1">
      <alignment horizontal="center"/>
    </xf>
    <xf numFmtId="0" fontId="18" fillId="0" borderId="24" xfId="5" applyFont="1" applyBorder="1" applyAlignment="1">
      <alignment horizontal="center"/>
    </xf>
    <xf numFmtId="0" fontId="21" fillId="0" borderId="25" xfId="5" applyFont="1" applyBorder="1"/>
    <xf numFmtId="0" fontId="21" fillId="0" borderId="26" xfId="5" applyFont="1" applyBorder="1"/>
    <xf numFmtId="0" fontId="21" fillId="0" borderId="24" xfId="5" applyFont="1" applyBorder="1"/>
    <xf numFmtId="0" fontId="18" fillId="0" borderId="9" xfId="5" applyFont="1" applyBorder="1"/>
    <xf numFmtId="0" fontId="18" fillId="0" borderId="23" xfId="5" applyFont="1" applyBorder="1"/>
    <xf numFmtId="0" fontId="21" fillId="0" borderId="9" xfId="5" applyFont="1" applyBorder="1"/>
    <xf numFmtId="0" fontId="21" fillId="0" borderId="23" xfId="5" applyFont="1" applyBorder="1"/>
    <xf numFmtId="0" fontId="22" fillId="0" borderId="23" xfId="5" applyFont="1" applyBorder="1"/>
    <xf numFmtId="0" fontId="21" fillId="0" borderId="8" xfId="5" applyFont="1" applyFill="1" applyBorder="1"/>
    <xf numFmtId="0" fontId="18" fillId="0" borderId="9" xfId="5" applyFont="1" applyBorder="1" applyAlignment="1">
      <alignment horizontal="center"/>
    </xf>
    <xf numFmtId="0" fontId="18" fillId="0" borderId="8" xfId="5" applyFont="1" applyBorder="1" applyAlignment="1">
      <alignment horizontal="center"/>
    </xf>
    <xf numFmtId="0" fontId="16" fillId="0" borderId="14" xfId="5" applyFont="1" applyBorder="1" applyAlignment="1">
      <alignment horizontal="center"/>
    </xf>
    <xf numFmtId="0" fontId="16" fillId="0" borderId="15" xfId="5" applyFont="1" applyBorder="1" applyAlignment="1">
      <alignment horizontal="center"/>
    </xf>
    <xf numFmtId="0" fontId="21" fillId="0" borderId="8" xfId="5" applyFont="1" applyBorder="1"/>
    <xf numFmtId="0" fontId="19" fillId="0" borderId="33" xfId="5" applyFont="1" applyBorder="1" applyAlignment="1">
      <alignment horizontal="center"/>
    </xf>
    <xf numFmtId="0" fontId="19" fillId="0" borderId="34" xfId="5" applyFont="1" applyBorder="1" applyAlignment="1">
      <alignment horizontal="center"/>
    </xf>
    <xf numFmtId="0" fontId="18" fillId="0" borderId="20" xfId="5" applyFont="1" applyBorder="1"/>
    <xf numFmtId="0" fontId="22" fillId="0" borderId="21" xfId="5" applyFont="1" applyBorder="1"/>
    <xf numFmtId="0" fontId="22" fillId="0" borderId="20" xfId="5" applyFont="1" applyBorder="1"/>
    <xf numFmtId="0" fontId="22" fillId="0" borderId="19" xfId="5" applyFont="1" applyBorder="1"/>
    <xf numFmtId="0" fontId="19" fillId="0" borderId="14" xfId="5" applyFont="1" applyBorder="1" applyAlignment="1">
      <alignment horizontal="center"/>
    </xf>
    <xf numFmtId="2" fontId="19" fillId="0" borderId="15" xfId="5" applyNumberFormat="1" applyFont="1" applyBorder="1" applyAlignment="1">
      <alignment horizontal="center"/>
    </xf>
    <xf numFmtId="0" fontId="18" fillId="0" borderId="14" xfId="5" applyFont="1" applyBorder="1"/>
    <xf numFmtId="0" fontId="18" fillId="0" borderId="13" xfId="5" applyFont="1" applyBorder="1"/>
    <xf numFmtId="0" fontId="22" fillId="0" borderId="14" xfId="5" applyFont="1" applyBorder="1"/>
    <xf numFmtId="0" fontId="22" fillId="0" borderId="13" xfId="5" applyFont="1" applyBorder="1"/>
    <xf numFmtId="0" fontId="23" fillId="0" borderId="13" xfId="5" applyFont="1" applyBorder="1"/>
    <xf numFmtId="0" fontId="23" fillId="0" borderId="12" xfId="5" applyFont="1" applyBorder="1"/>
    <xf numFmtId="2" fontId="16" fillId="0" borderId="30" xfId="5" applyNumberFormat="1" applyFont="1" applyBorder="1"/>
    <xf numFmtId="0" fontId="16" fillId="0" borderId="9" xfId="5" applyFont="1" applyBorder="1"/>
    <xf numFmtId="0" fontId="16" fillId="0" borderId="23" xfId="5" applyFont="1" applyBorder="1"/>
    <xf numFmtId="0" fontId="18" fillId="0" borderId="21" xfId="5" applyFont="1" applyBorder="1" applyAlignment="1">
      <alignment horizontal="center"/>
    </xf>
    <xf numFmtId="0" fontId="18" fillId="0" borderId="29" xfId="5" applyFont="1" applyBorder="1" applyAlignment="1">
      <alignment horizontal="center"/>
    </xf>
    <xf numFmtId="2" fontId="16" fillId="0" borderId="4" xfId="5" applyNumberFormat="1" applyFont="1" applyBorder="1"/>
    <xf numFmtId="0" fontId="16" fillId="0" borderId="3" xfId="5" applyFont="1" applyBorder="1"/>
    <xf numFmtId="0" fontId="16" fillId="0" borderId="2" xfId="5" applyFont="1" applyBorder="1"/>
    <xf numFmtId="0" fontId="18" fillId="0" borderId="3" xfId="5" applyFont="1" applyBorder="1" applyAlignment="1">
      <alignment horizontal="center"/>
    </xf>
    <xf numFmtId="0" fontId="18" fillId="0" borderId="1" xfId="5" applyFont="1" applyBorder="1" applyAlignment="1">
      <alignment horizontal="center"/>
    </xf>
    <xf numFmtId="0" fontId="16" fillId="0" borderId="0" xfId="5" applyFont="1"/>
    <xf numFmtId="0" fontId="22" fillId="0" borderId="0" xfId="5" applyFont="1"/>
    <xf numFmtId="0" fontId="22" fillId="0" borderId="25" xfId="5" applyFont="1" applyBorder="1"/>
    <xf numFmtId="0" fontId="22" fillId="0" borderId="26" xfId="5" applyFont="1" applyBorder="1"/>
    <xf numFmtId="0" fontId="22" fillId="0" borderId="0" xfId="5" applyFont="1" applyBorder="1"/>
    <xf numFmtId="0" fontId="22" fillId="0" borderId="6" xfId="5" applyFont="1" applyBorder="1"/>
    <xf numFmtId="0" fontId="22" fillId="0" borderId="9" xfId="5" applyFont="1" applyBorder="1"/>
    <xf numFmtId="0" fontId="18" fillId="0" borderId="9" xfId="5" applyFont="1" applyBorder="1" applyAlignment="1">
      <alignment horizontal="center"/>
    </xf>
    <xf numFmtId="0" fontId="18" fillId="0" borderId="8" xfId="5" applyFont="1" applyBorder="1" applyAlignment="1">
      <alignment horizontal="center"/>
    </xf>
    <xf numFmtId="0" fontId="18" fillId="0" borderId="28" xfId="5" applyFont="1" applyBorder="1"/>
    <xf numFmtId="0" fontId="20" fillId="0" borderId="21" xfId="5" applyFont="1" applyBorder="1"/>
    <xf numFmtId="0" fontId="20" fillId="0" borderId="20" xfId="5" applyFont="1" applyBorder="1"/>
    <xf numFmtId="0" fontId="20" fillId="0" borderId="19" xfId="5" applyFont="1" applyBorder="1"/>
    <xf numFmtId="0" fontId="19" fillId="0" borderId="12" xfId="5" applyFont="1" applyBorder="1" applyAlignment="1">
      <alignment horizontal="center"/>
    </xf>
    <xf numFmtId="0" fontId="18" fillId="0" borderId="27" xfId="5" applyFont="1" applyBorder="1"/>
    <xf numFmtId="0" fontId="20" fillId="0" borderId="14" xfId="5" applyFont="1" applyBorder="1"/>
    <xf numFmtId="0" fontId="20" fillId="0" borderId="13" xfId="5" applyFont="1" applyBorder="1"/>
    <xf numFmtId="0" fontId="20" fillId="0" borderId="12" xfId="5" applyFont="1" applyBorder="1"/>
    <xf numFmtId="2" fontId="16" fillId="0" borderId="6" xfId="5" applyNumberFormat="1" applyFont="1" applyBorder="1" applyAlignment="1">
      <alignment horizontal="center"/>
    </xf>
    <xf numFmtId="2" fontId="16" fillId="0" borderId="5" xfId="5" applyNumberFormat="1" applyFont="1" applyBorder="1" applyAlignment="1">
      <alignment horizontal="center"/>
    </xf>
    <xf numFmtId="0" fontId="22" fillId="0" borderId="3" xfId="5" applyFont="1" applyBorder="1"/>
    <xf numFmtId="0" fontId="22" fillId="0" borderId="2" xfId="5" applyFont="1" applyBorder="1"/>
    <xf numFmtId="0" fontId="13" fillId="0" borderId="6" xfId="5" applyFont="1" applyBorder="1"/>
    <xf numFmtId="0" fontId="13" fillId="0" borderId="0" xfId="5" applyFont="1"/>
    <xf numFmtId="0" fontId="23" fillId="0" borderId="21" xfId="5" applyFont="1" applyBorder="1"/>
    <xf numFmtId="0" fontId="23" fillId="0" borderId="20" xfId="5" applyFont="1" applyBorder="1"/>
    <xf numFmtId="2" fontId="16" fillId="0" borderId="18" xfId="5" applyNumberFormat="1" applyFont="1" applyBorder="1"/>
    <xf numFmtId="0" fontId="23" fillId="0" borderId="6" xfId="5" applyFont="1" applyBorder="1"/>
    <xf numFmtId="0" fontId="23" fillId="0" borderId="0" xfId="5" applyFont="1" applyBorder="1"/>
    <xf numFmtId="0" fontId="20" fillId="0" borderId="17" xfId="5" applyFont="1" applyBorder="1"/>
    <xf numFmtId="0" fontId="19" fillId="0" borderId="15" xfId="5" applyFont="1" applyBorder="1" applyAlignment="1">
      <alignment horizontal="center"/>
    </xf>
    <xf numFmtId="0" fontId="23" fillId="0" borderId="14" xfId="5" applyFont="1" applyBorder="1"/>
    <xf numFmtId="2" fontId="16" fillId="0" borderId="4" xfId="5" applyNumberFormat="1" applyFont="1" applyBorder="1" applyAlignment="1">
      <alignment horizontal="center"/>
    </xf>
    <xf numFmtId="0" fontId="16" fillId="0" borderId="11" xfId="5" applyFont="1" applyBorder="1" applyAlignment="1">
      <alignment horizontal="center"/>
    </xf>
    <xf numFmtId="0" fontId="16" fillId="0" borderId="10" xfId="5" applyFont="1" applyBorder="1" applyAlignment="1">
      <alignment horizontal="center"/>
    </xf>
    <xf numFmtId="0" fontId="13" fillId="0" borderId="11" xfId="5" applyFont="1" applyBorder="1" applyAlignment="1">
      <alignment horizontal="center"/>
    </xf>
    <xf numFmtId="0" fontId="13" fillId="0" borderId="10" xfId="5" applyFont="1" applyBorder="1" applyAlignment="1">
      <alignment horizontal="center"/>
    </xf>
    <xf numFmtId="0" fontId="16" fillId="0" borderId="1" xfId="5" applyFont="1" applyBorder="1"/>
    <xf numFmtId="2" fontId="22" fillId="0" borderId="7" xfId="5" applyNumberFormat="1" applyFont="1" applyBorder="1" applyAlignment="1">
      <alignment horizontal="center"/>
    </xf>
    <xf numFmtId="0" fontId="22" fillId="0" borderId="9" xfId="5" applyFont="1" applyBorder="1" applyAlignment="1">
      <alignment horizontal="center"/>
    </xf>
    <xf numFmtId="0" fontId="22" fillId="0" borderId="8" xfId="5" applyFont="1" applyBorder="1" applyAlignment="1">
      <alignment horizontal="center"/>
    </xf>
    <xf numFmtId="0" fontId="22" fillId="0" borderId="5" xfId="5" applyFont="1" applyBorder="1"/>
    <xf numFmtId="0" fontId="22" fillId="0" borderId="6" xfId="5" applyFont="1" applyBorder="1" applyAlignment="1">
      <alignment horizontal="center"/>
    </xf>
    <xf numFmtId="0" fontId="22" fillId="0" borderId="5" xfId="5" applyFont="1" applyBorder="1" applyAlignment="1">
      <alignment horizontal="center"/>
    </xf>
    <xf numFmtId="2" fontId="22" fillId="0" borderId="4" xfId="5" applyNumberFormat="1" applyFont="1" applyBorder="1"/>
    <xf numFmtId="0" fontId="22" fillId="0" borderId="3" xfId="5" applyFont="1" applyBorder="1" applyAlignment="1">
      <alignment horizontal="center"/>
    </xf>
    <xf numFmtId="0" fontId="22" fillId="0" borderId="1" xfId="5" applyFont="1" applyBorder="1" applyAlignment="1">
      <alignment horizontal="center"/>
    </xf>
    <xf numFmtId="0" fontId="22" fillId="0" borderId="2" xfId="5" applyFont="1" applyBorder="1" applyAlignment="1">
      <alignment horizontal="center"/>
    </xf>
    <xf numFmtId="0" fontId="22" fillId="0" borderId="1" xfId="5" applyFont="1" applyBorder="1"/>
    <xf numFmtId="0" fontId="1" fillId="0" borderId="23" xfId="5" applyBorder="1" applyAlignment="1">
      <alignment wrapText="1"/>
    </xf>
    <xf numFmtId="0" fontId="13" fillId="0" borderId="23" xfId="5" applyFont="1" applyBorder="1" applyAlignment="1">
      <alignment wrapText="1"/>
    </xf>
    <xf numFmtId="0" fontId="13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2" fontId="19" fillId="0" borderId="31" xfId="5" applyNumberFormat="1" applyFont="1" applyBorder="1" applyAlignment="1">
      <alignment horizontal="center"/>
    </xf>
  </cellXfs>
  <cellStyles count="6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35"/>
  <sheetViews>
    <sheetView zoomScaleNormal="100" workbookViewId="0">
      <selection activeCell="O6" sqref="O6"/>
    </sheetView>
  </sheetViews>
  <sheetFormatPr defaultRowHeight="18.75"/>
  <cols>
    <col min="1" max="7" width="9.140625" style="98"/>
    <col min="8" max="8" width="39.42578125" style="98" customWidth="1"/>
    <col min="9" max="9" width="9.140625" style="98"/>
    <col min="10" max="10" width="20.5703125" style="98" customWidth="1"/>
    <col min="11" max="12" width="12.5703125" style="98" customWidth="1"/>
    <col min="13" max="13" width="16.5703125" style="98" customWidth="1"/>
    <col min="14" max="16384" width="9.140625" style="98"/>
  </cols>
  <sheetData>
    <row r="1" spans="1:13">
      <c r="A1" s="536" t="s">
        <v>104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1"/>
    </row>
    <row r="2" spans="1:13">
      <c r="A2" s="537" t="s">
        <v>0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2"/>
    </row>
    <row r="3" spans="1:13">
      <c r="A3" s="3"/>
      <c r="B3" s="3"/>
      <c r="C3" s="3"/>
      <c r="D3" s="3"/>
      <c r="E3" s="3"/>
      <c r="F3" s="3" t="s">
        <v>1</v>
      </c>
      <c r="G3" s="3"/>
      <c r="H3" s="3"/>
      <c r="I3" s="3"/>
      <c r="J3" s="549" t="s">
        <v>103</v>
      </c>
      <c r="K3" s="549"/>
      <c r="L3" s="549"/>
      <c r="M3" s="549"/>
    </row>
    <row r="4" spans="1:13">
      <c r="A4" s="4"/>
      <c r="B4" s="5"/>
      <c r="C4" s="538" t="s">
        <v>2</v>
      </c>
      <c r="D4" s="538"/>
      <c r="E4" s="538"/>
      <c r="F4" s="5"/>
      <c r="G4" s="5"/>
      <c r="H4" s="6"/>
      <c r="I4" s="539" t="s">
        <v>3</v>
      </c>
      <c r="J4" s="540"/>
      <c r="K4" s="539" t="s">
        <v>4</v>
      </c>
      <c r="L4" s="540"/>
      <c r="M4" s="7"/>
    </row>
    <row r="5" spans="1:13">
      <c r="A5" s="8"/>
      <c r="B5" s="9"/>
      <c r="C5" s="9"/>
      <c r="D5" s="9"/>
      <c r="E5" s="9"/>
      <c r="F5" s="9"/>
      <c r="G5" s="9"/>
      <c r="H5" s="10"/>
      <c r="I5" s="9"/>
      <c r="J5" s="10"/>
      <c r="K5" s="541" t="s">
        <v>5</v>
      </c>
      <c r="L5" s="542"/>
      <c r="M5" s="11" t="s">
        <v>6</v>
      </c>
    </row>
    <row r="6" spans="1:13">
      <c r="A6" s="8"/>
      <c r="B6" s="9"/>
      <c r="C6" s="9"/>
      <c r="D6" s="9"/>
      <c r="E6" s="9"/>
      <c r="F6" s="9"/>
      <c r="G6" s="9"/>
      <c r="H6" s="10"/>
      <c r="I6" s="541" t="s">
        <v>7</v>
      </c>
      <c r="J6" s="542"/>
      <c r="K6" s="532" t="s">
        <v>8</v>
      </c>
      <c r="L6" s="533"/>
      <c r="M6" s="11" t="s">
        <v>9</v>
      </c>
    </row>
    <row r="7" spans="1:13" ht="19.5" thickBot="1">
      <c r="A7" s="4"/>
      <c r="B7" s="5"/>
      <c r="C7" s="5"/>
      <c r="D7" s="5"/>
      <c r="E7" s="5"/>
      <c r="F7" s="5"/>
      <c r="G7" s="5"/>
      <c r="H7" s="6"/>
      <c r="I7" s="543">
        <v>720.1</v>
      </c>
      <c r="J7" s="544"/>
      <c r="K7" s="545"/>
      <c r="L7" s="546"/>
      <c r="M7" s="12"/>
    </row>
    <row r="8" spans="1:13">
      <c r="A8" s="13" t="s">
        <v>10</v>
      </c>
      <c r="B8" s="14"/>
      <c r="C8" s="14"/>
      <c r="D8" s="14"/>
      <c r="E8" s="14"/>
      <c r="F8" s="14"/>
      <c r="G8" s="14"/>
      <c r="H8" s="15"/>
      <c r="I8" s="16"/>
      <c r="J8" s="17"/>
      <c r="K8" s="547">
        <f>K11+K14</f>
        <v>10.59</v>
      </c>
      <c r="L8" s="548"/>
      <c r="M8" s="18">
        <f>K8*12*I7</f>
        <v>91510.308000000005</v>
      </c>
    </row>
    <row r="9" spans="1:13">
      <c r="A9" s="19" t="s">
        <v>11</v>
      </c>
      <c r="B9" s="20"/>
      <c r="C9" s="20"/>
      <c r="D9" s="20"/>
      <c r="E9" s="20"/>
      <c r="F9" s="20"/>
      <c r="G9" s="20"/>
      <c r="H9" s="21"/>
      <c r="I9" s="9"/>
      <c r="J9" s="10"/>
      <c r="K9" s="9"/>
      <c r="L9" s="10"/>
      <c r="M9" s="22"/>
    </row>
    <row r="10" spans="1:13" ht="19.5" thickBot="1">
      <c r="A10" s="23" t="s">
        <v>12</v>
      </c>
      <c r="B10" s="24"/>
      <c r="C10" s="24"/>
      <c r="D10" s="24"/>
      <c r="E10" s="24"/>
      <c r="F10" s="24"/>
      <c r="G10" s="24"/>
      <c r="H10" s="25"/>
      <c r="I10" s="26"/>
      <c r="J10" s="27"/>
      <c r="K10" s="26"/>
      <c r="L10" s="27"/>
      <c r="M10" s="28"/>
    </row>
    <row r="11" spans="1:13">
      <c r="A11" s="29" t="s">
        <v>13</v>
      </c>
      <c r="B11" s="30"/>
      <c r="C11" s="30"/>
      <c r="D11" s="30"/>
      <c r="E11" s="30"/>
      <c r="F11" s="30"/>
      <c r="G11" s="30"/>
      <c r="H11" s="31"/>
      <c r="I11" s="532" t="s">
        <v>14</v>
      </c>
      <c r="J11" s="533"/>
      <c r="K11" s="534">
        <v>6.54</v>
      </c>
      <c r="L11" s="535"/>
      <c r="M11" s="32">
        <f>K11*12*I7</f>
        <v>56513.448000000004</v>
      </c>
    </row>
    <row r="12" spans="1:13">
      <c r="A12" s="33" t="s">
        <v>15</v>
      </c>
      <c r="B12" s="9"/>
      <c r="C12" s="9"/>
      <c r="D12" s="9"/>
      <c r="E12" s="9"/>
      <c r="F12" s="9"/>
      <c r="G12" s="9"/>
      <c r="H12" s="10"/>
      <c r="I12" s="541" t="s">
        <v>16</v>
      </c>
      <c r="J12" s="542"/>
      <c r="K12" s="2"/>
      <c r="L12" s="10"/>
      <c r="M12" s="32"/>
    </row>
    <row r="13" spans="1:13">
      <c r="A13" s="29" t="s">
        <v>17</v>
      </c>
      <c r="B13" s="30"/>
      <c r="C13" s="30"/>
      <c r="D13" s="30"/>
      <c r="E13" s="30"/>
      <c r="F13" s="30"/>
      <c r="G13" s="30"/>
      <c r="H13" s="31"/>
      <c r="I13" s="532"/>
      <c r="J13" s="533"/>
      <c r="K13" s="2"/>
      <c r="L13" s="10"/>
      <c r="M13" s="32"/>
    </row>
    <row r="14" spans="1:13">
      <c r="A14" s="29" t="s">
        <v>18</v>
      </c>
      <c r="B14" s="30"/>
      <c r="C14" s="30"/>
      <c r="D14" s="30"/>
      <c r="E14" s="30"/>
      <c r="F14" s="30"/>
      <c r="G14" s="30"/>
      <c r="H14" s="31"/>
      <c r="I14" s="550" t="s">
        <v>19</v>
      </c>
      <c r="J14" s="551"/>
      <c r="K14" s="541">
        <v>4.05</v>
      </c>
      <c r="L14" s="542"/>
      <c r="M14" s="32">
        <f>K14*12*I7</f>
        <v>34996.86</v>
      </c>
    </row>
    <row r="15" spans="1:13">
      <c r="A15" s="34" t="s">
        <v>20</v>
      </c>
      <c r="B15" s="35"/>
      <c r="C15" s="35"/>
      <c r="D15" s="35"/>
      <c r="E15" s="35"/>
      <c r="F15" s="35"/>
      <c r="G15" s="35"/>
      <c r="H15" s="36"/>
      <c r="I15" s="541" t="s">
        <v>16</v>
      </c>
      <c r="J15" s="542"/>
      <c r="K15" s="3"/>
      <c r="L15" s="21"/>
      <c r="M15" s="32"/>
    </row>
    <row r="16" spans="1:13">
      <c r="A16" s="37" t="s">
        <v>21</v>
      </c>
      <c r="B16" s="5"/>
      <c r="C16" s="5"/>
      <c r="D16" s="5"/>
      <c r="E16" s="5"/>
      <c r="F16" s="5"/>
      <c r="G16" s="5"/>
      <c r="H16" s="6"/>
      <c r="I16" s="541"/>
      <c r="J16" s="542"/>
      <c r="K16" s="2"/>
      <c r="L16" s="10"/>
      <c r="M16" s="32"/>
    </row>
    <row r="17" spans="1:13" ht="19.5" thickBot="1">
      <c r="A17" s="29" t="s">
        <v>22</v>
      </c>
      <c r="B17" s="38"/>
      <c r="C17" s="38"/>
      <c r="D17" s="38"/>
      <c r="E17" s="38"/>
      <c r="F17" s="38"/>
      <c r="G17" s="38"/>
      <c r="H17" s="39"/>
      <c r="I17" s="30"/>
      <c r="J17" s="31"/>
      <c r="K17" s="552"/>
      <c r="L17" s="553"/>
      <c r="M17" s="32"/>
    </row>
    <row r="18" spans="1:13">
      <c r="A18" s="13" t="s">
        <v>23</v>
      </c>
      <c r="B18" s="40"/>
      <c r="C18" s="40"/>
      <c r="D18" s="40"/>
      <c r="E18" s="40"/>
      <c r="F18" s="40"/>
      <c r="G18" s="40"/>
      <c r="H18" s="41"/>
      <c r="I18" s="16"/>
      <c r="J18" s="42"/>
      <c r="K18" s="554">
        <f>K20+K25+K28</f>
        <v>7.65</v>
      </c>
      <c r="L18" s="548"/>
      <c r="M18" s="18">
        <f>K18*12*I7</f>
        <v>66105.180000000008</v>
      </c>
    </row>
    <row r="19" spans="1:13" ht="19.5" thickBot="1">
      <c r="A19" s="23" t="s">
        <v>24</v>
      </c>
      <c r="B19" s="43"/>
      <c r="C19" s="43"/>
      <c r="D19" s="43"/>
      <c r="E19" s="43"/>
      <c r="F19" s="43"/>
      <c r="G19" s="43"/>
      <c r="H19" s="44"/>
      <c r="I19" s="26"/>
      <c r="J19" s="45"/>
      <c r="K19" s="26"/>
      <c r="L19" s="27"/>
      <c r="M19" s="28"/>
    </row>
    <row r="20" spans="1:13">
      <c r="A20" s="33" t="s">
        <v>25</v>
      </c>
      <c r="B20" s="46"/>
      <c r="C20" s="46"/>
      <c r="D20" s="46"/>
      <c r="E20" s="46"/>
      <c r="F20" s="46"/>
      <c r="G20" s="46"/>
      <c r="H20" s="47"/>
      <c r="I20" s="541" t="s">
        <v>14</v>
      </c>
      <c r="J20" s="542"/>
      <c r="K20" s="534">
        <v>4.1900000000000004</v>
      </c>
      <c r="L20" s="535"/>
      <c r="M20" s="32">
        <f>K20*12*I7</f>
        <v>36206.628000000004</v>
      </c>
    </row>
    <row r="21" spans="1:13">
      <c r="A21" s="29" t="s">
        <v>26</v>
      </c>
      <c r="B21" s="38"/>
      <c r="C21" s="38"/>
      <c r="D21" s="38"/>
      <c r="E21" s="38"/>
      <c r="F21" s="38"/>
      <c r="G21" s="38"/>
      <c r="H21" s="39"/>
      <c r="I21" s="96"/>
      <c r="J21" s="97"/>
      <c r="K21" s="2"/>
      <c r="L21" s="10"/>
      <c r="M21" s="32"/>
    </row>
    <row r="22" spans="1:13">
      <c r="A22" s="33" t="s">
        <v>15</v>
      </c>
      <c r="B22" s="9"/>
      <c r="C22" s="9"/>
      <c r="D22" s="9"/>
      <c r="E22" s="9"/>
      <c r="F22" s="9"/>
      <c r="G22" s="9"/>
      <c r="H22" s="10"/>
      <c r="I22" s="541" t="s">
        <v>16</v>
      </c>
      <c r="J22" s="542"/>
      <c r="K22" s="2"/>
      <c r="L22" s="10"/>
      <c r="M22" s="32"/>
    </row>
    <row r="23" spans="1:13">
      <c r="A23" s="29" t="s">
        <v>17</v>
      </c>
      <c r="B23" s="30"/>
      <c r="C23" s="30"/>
      <c r="D23" s="30"/>
      <c r="E23" s="30"/>
      <c r="F23" s="30"/>
      <c r="G23" s="30"/>
      <c r="H23" s="31"/>
      <c r="I23" s="532"/>
      <c r="J23" s="533"/>
      <c r="K23" s="2"/>
      <c r="L23" s="10"/>
      <c r="M23" s="32"/>
    </row>
    <row r="24" spans="1:13">
      <c r="A24" s="34" t="s">
        <v>27</v>
      </c>
      <c r="B24" s="35"/>
      <c r="C24" s="36"/>
      <c r="D24" s="9"/>
      <c r="E24" s="9"/>
      <c r="F24" s="9"/>
      <c r="G24" s="9"/>
      <c r="H24" s="10"/>
      <c r="I24" s="541" t="s">
        <v>16</v>
      </c>
      <c r="J24" s="542"/>
      <c r="K24" s="2"/>
      <c r="L24" s="10"/>
      <c r="M24" s="32"/>
    </row>
    <row r="25" spans="1:13">
      <c r="A25" s="33" t="s">
        <v>28</v>
      </c>
      <c r="B25" s="9"/>
      <c r="C25" s="9"/>
      <c r="D25" s="35"/>
      <c r="E25" s="35"/>
      <c r="F25" s="35"/>
      <c r="G25" s="35"/>
      <c r="H25" s="36"/>
      <c r="I25" s="550" t="s">
        <v>19</v>
      </c>
      <c r="J25" s="551"/>
      <c r="K25" s="541">
        <v>1.43</v>
      </c>
      <c r="L25" s="542"/>
      <c r="M25" s="32">
        <f>K25*12*I7</f>
        <v>12356.916000000001</v>
      </c>
    </row>
    <row r="26" spans="1:13">
      <c r="A26" s="37" t="s">
        <v>29</v>
      </c>
      <c r="B26" s="48"/>
      <c r="C26" s="48"/>
      <c r="D26" s="48"/>
      <c r="E26" s="48"/>
      <c r="F26" s="48"/>
      <c r="G26" s="48"/>
      <c r="H26" s="49"/>
      <c r="I26" s="539" t="s">
        <v>30</v>
      </c>
      <c r="J26" s="540"/>
      <c r="K26" s="2"/>
      <c r="L26" s="10"/>
      <c r="M26" s="32"/>
    </row>
    <row r="27" spans="1:13">
      <c r="A27" s="29"/>
      <c r="B27" s="38"/>
      <c r="C27" s="38"/>
      <c r="D27" s="38"/>
      <c r="E27" s="38"/>
      <c r="F27" s="38"/>
      <c r="G27" s="38"/>
      <c r="H27" s="39"/>
      <c r="I27" s="30" t="s">
        <v>31</v>
      </c>
      <c r="J27" s="31"/>
      <c r="K27" s="2"/>
      <c r="L27" s="10"/>
      <c r="M27" s="32"/>
    </row>
    <row r="28" spans="1:13">
      <c r="A28" s="37" t="s">
        <v>32</v>
      </c>
      <c r="B28" s="48"/>
      <c r="C28" s="48"/>
      <c r="D28" s="48"/>
      <c r="E28" s="48"/>
      <c r="F28" s="48"/>
      <c r="G28" s="48"/>
      <c r="H28" s="49"/>
      <c r="I28" s="539" t="s">
        <v>19</v>
      </c>
      <c r="J28" s="540"/>
      <c r="K28" s="541">
        <v>2.0299999999999998</v>
      </c>
      <c r="L28" s="542"/>
      <c r="M28" s="32">
        <f>K28*12*I7</f>
        <v>17541.635999999999</v>
      </c>
    </row>
    <row r="29" spans="1:13">
      <c r="A29" s="29" t="s">
        <v>33</v>
      </c>
      <c r="B29" s="38"/>
      <c r="C29" s="38"/>
      <c r="D29" s="38"/>
      <c r="E29" s="38"/>
      <c r="F29" s="38"/>
      <c r="G29" s="38"/>
      <c r="H29" s="39"/>
      <c r="I29" s="30"/>
      <c r="J29" s="31"/>
      <c r="K29" s="2"/>
      <c r="L29" s="10"/>
      <c r="M29" s="32"/>
    </row>
    <row r="30" spans="1:13">
      <c r="A30" s="37" t="s">
        <v>34</v>
      </c>
      <c r="B30" s="48"/>
      <c r="C30" s="48"/>
      <c r="D30" s="48"/>
      <c r="E30" s="48"/>
      <c r="F30" s="48"/>
      <c r="G30" s="48"/>
      <c r="H30" s="49"/>
      <c r="I30" s="541" t="s">
        <v>16</v>
      </c>
      <c r="J30" s="542"/>
      <c r="K30" s="2"/>
      <c r="L30" s="10"/>
      <c r="M30" s="32"/>
    </row>
    <row r="31" spans="1:13">
      <c r="A31" s="37" t="s">
        <v>35</v>
      </c>
      <c r="B31" s="48"/>
      <c r="C31" s="48"/>
      <c r="D31" s="48"/>
      <c r="E31" s="48"/>
      <c r="F31" s="48"/>
      <c r="G31" s="48"/>
      <c r="H31" s="49"/>
      <c r="I31" s="539" t="s">
        <v>36</v>
      </c>
      <c r="J31" s="540"/>
      <c r="K31" s="5"/>
      <c r="L31" s="6"/>
      <c r="M31" s="7"/>
    </row>
    <row r="32" spans="1:13" ht="19.5" thickBot="1">
      <c r="A32" s="29"/>
      <c r="B32" s="38"/>
      <c r="C32" s="38"/>
      <c r="D32" s="38"/>
      <c r="E32" s="38"/>
      <c r="F32" s="38"/>
      <c r="G32" s="38"/>
      <c r="H32" s="39"/>
      <c r="I32" s="560" t="s">
        <v>37</v>
      </c>
      <c r="J32" s="561"/>
      <c r="K32" s="30"/>
      <c r="L32" s="31"/>
      <c r="M32" s="50"/>
    </row>
    <row r="33" spans="1:13">
      <c r="A33" s="51" t="s">
        <v>38</v>
      </c>
      <c r="B33" s="14"/>
      <c r="C33" s="14"/>
      <c r="D33" s="14"/>
      <c r="E33" s="14"/>
      <c r="F33" s="14"/>
      <c r="G33" s="16"/>
      <c r="H33" s="17"/>
      <c r="I33" s="16"/>
      <c r="J33" s="17"/>
      <c r="K33" s="562">
        <f>K35+K42+K50+K54+K55+K59</f>
        <v>41.510000000000005</v>
      </c>
      <c r="L33" s="548"/>
      <c r="M33" s="18">
        <f>M35+M42+M50+M54+M55+M59</f>
        <v>358696.212</v>
      </c>
    </row>
    <row r="34" spans="1:13" ht="19.5" thickBot="1">
      <c r="A34" s="52"/>
      <c r="B34" s="26"/>
      <c r="C34" s="26"/>
      <c r="D34" s="26"/>
      <c r="E34" s="26"/>
      <c r="F34" s="26"/>
      <c r="G34" s="26"/>
      <c r="H34" s="27"/>
      <c r="I34" s="26"/>
      <c r="J34" s="27"/>
      <c r="K34" s="26"/>
      <c r="L34" s="27"/>
      <c r="M34" s="28"/>
    </row>
    <row r="35" spans="1:13" ht="19.5" thickBot="1">
      <c r="A35" s="563" t="s">
        <v>39</v>
      </c>
      <c r="B35" s="564"/>
      <c r="C35" s="564"/>
      <c r="D35" s="564"/>
      <c r="E35" s="564"/>
      <c r="F35" s="564"/>
      <c r="G35" s="564"/>
      <c r="H35" s="565"/>
      <c r="I35" s="53"/>
      <c r="J35" s="54"/>
      <c r="K35" s="566">
        <f>K36+K37+K38+K40+K41</f>
        <v>9.93</v>
      </c>
      <c r="L35" s="559"/>
      <c r="M35" s="55">
        <f>K35*12*I7</f>
        <v>85807.115999999995</v>
      </c>
    </row>
    <row r="36" spans="1:13">
      <c r="A36" s="56" t="s">
        <v>40</v>
      </c>
      <c r="B36" s="57"/>
      <c r="C36" s="57"/>
      <c r="D36" s="57"/>
      <c r="E36" s="57"/>
      <c r="F36" s="57"/>
      <c r="G36" s="57"/>
      <c r="H36" s="58"/>
      <c r="I36" s="532" t="s">
        <v>41</v>
      </c>
      <c r="J36" s="533"/>
      <c r="K36" s="534">
        <v>2.2400000000000002</v>
      </c>
      <c r="L36" s="535"/>
      <c r="M36" s="32">
        <f>K36*12*I7</f>
        <v>19356.288000000004</v>
      </c>
    </row>
    <row r="37" spans="1:13">
      <c r="A37" s="59" t="s">
        <v>42</v>
      </c>
      <c r="B37" s="60"/>
      <c r="C37" s="60"/>
      <c r="D37" s="60"/>
      <c r="E37" s="60"/>
      <c r="F37" s="60"/>
      <c r="G37" s="60"/>
      <c r="H37" s="61"/>
      <c r="I37" s="550" t="s">
        <v>43</v>
      </c>
      <c r="J37" s="551"/>
      <c r="K37" s="541">
        <v>5.28</v>
      </c>
      <c r="L37" s="542"/>
      <c r="M37" s="32">
        <f>K37*12*I7</f>
        <v>45625.536</v>
      </c>
    </row>
    <row r="38" spans="1:13">
      <c r="A38" s="62" t="s">
        <v>44</v>
      </c>
      <c r="B38" s="63"/>
      <c r="C38" s="63"/>
      <c r="D38" s="63"/>
      <c r="E38" s="63"/>
      <c r="F38" s="63"/>
      <c r="G38" s="63"/>
      <c r="H38" s="64"/>
      <c r="I38" s="539" t="s">
        <v>19</v>
      </c>
      <c r="J38" s="540"/>
      <c r="K38" s="541">
        <v>0.6</v>
      </c>
      <c r="L38" s="542"/>
      <c r="M38" s="32">
        <f>K38*12*I7</f>
        <v>5184.7199999999993</v>
      </c>
    </row>
    <row r="39" spans="1:13">
      <c r="A39" s="56" t="s">
        <v>45</v>
      </c>
      <c r="B39" s="65"/>
      <c r="C39" s="65"/>
      <c r="D39" s="65"/>
      <c r="E39" s="57"/>
      <c r="F39" s="57"/>
      <c r="G39" s="57"/>
      <c r="H39" s="58"/>
      <c r="I39" s="30"/>
      <c r="J39" s="31"/>
      <c r="K39" s="9"/>
      <c r="L39" s="10"/>
      <c r="M39" s="32"/>
    </row>
    <row r="40" spans="1:13">
      <c r="A40" s="59" t="s">
        <v>46</v>
      </c>
      <c r="B40" s="60"/>
      <c r="C40" s="60"/>
      <c r="D40" s="60"/>
      <c r="E40" s="60"/>
      <c r="F40" s="60"/>
      <c r="G40" s="60"/>
      <c r="H40" s="61"/>
      <c r="I40" s="550" t="s">
        <v>14</v>
      </c>
      <c r="J40" s="551"/>
      <c r="K40" s="541">
        <v>0.18</v>
      </c>
      <c r="L40" s="542"/>
      <c r="M40" s="32">
        <f>K40*12*I7</f>
        <v>1555.4160000000002</v>
      </c>
    </row>
    <row r="41" spans="1:13" ht="19.5" thickBot="1">
      <c r="A41" s="62" t="s">
        <v>47</v>
      </c>
      <c r="B41" s="63"/>
      <c r="C41" s="63"/>
      <c r="D41" s="63"/>
      <c r="E41" s="63"/>
      <c r="F41" s="63"/>
      <c r="G41" s="63"/>
      <c r="H41" s="64"/>
      <c r="I41" s="567" t="s">
        <v>14</v>
      </c>
      <c r="J41" s="568"/>
      <c r="K41" s="560">
        <v>1.63</v>
      </c>
      <c r="L41" s="561"/>
      <c r="M41" s="66">
        <f>K41*12*I7</f>
        <v>14085.155999999999</v>
      </c>
    </row>
    <row r="42" spans="1:13" ht="19.5" thickBot="1">
      <c r="A42" s="555" t="s">
        <v>48</v>
      </c>
      <c r="B42" s="556"/>
      <c r="C42" s="556"/>
      <c r="D42" s="556"/>
      <c r="E42" s="556"/>
      <c r="F42" s="556"/>
      <c r="G42" s="556"/>
      <c r="H42" s="557"/>
      <c r="I42" s="53"/>
      <c r="J42" s="54"/>
      <c r="K42" s="558">
        <f>K43+K44+K46+K47+K48+K49</f>
        <v>2.5499999999999998</v>
      </c>
      <c r="L42" s="559"/>
      <c r="M42" s="55">
        <f>K42*12*I7</f>
        <v>22035.059999999998</v>
      </c>
    </row>
    <row r="43" spans="1:13">
      <c r="A43" s="67" t="s">
        <v>49</v>
      </c>
      <c r="B43" s="65"/>
      <c r="C43" s="65"/>
      <c r="D43" s="65"/>
      <c r="E43" s="65"/>
      <c r="F43" s="57"/>
      <c r="G43" s="57"/>
      <c r="H43" s="58"/>
      <c r="I43" s="68"/>
      <c r="J43" s="10"/>
      <c r="K43" s="534">
        <v>0.14000000000000001</v>
      </c>
      <c r="L43" s="535"/>
      <c r="M43" s="32">
        <f>K43*12*I7</f>
        <v>1209.7680000000003</v>
      </c>
    </row>
    <row r="44" spans="1:13">
      <c r="A44" s="69" t="s">
        <v>50</v>
      </c>
      <c r="B44" s="70"/>
      <c r="C44" s="70"/>
      <c r="D44" s="70"/>
      <c r="E44" s="70"/>
      <c r="F44" s="63"/>
      <c r="G44" s="63"/>
      <c r="H44" s="64"/>
      <c r="I44" s="541" t="s">
        <v>51</v>
      </c>
      <c r="J44" s="542"/>
      <c r="K44" s="541">
        <v>1.22</v>
      </c>
      <c r="L44" s="542"/>
      <c r="M44" s="32">
        <f>K44*12*I7</f>
        <v>10542.264000000001</v>
      </c>
    </row>
    <row r="45" spans="1:13">
      <c r="A45" s="56" t="s">
        <v>52</v>
      </c>
      <c r="B45" s="57"/>
      <c r="C45" s="57"/>
      <c r="D45" s="57"/>
      <c r="E45" s="57"/>
      <c r="F45" s="57"/>
      <c r="G45" s="57"/>
      <c r="H45" s="58"/>
      <c r="I45" s="532" t="s">
        <v>53</v>
      </c>
      <c r="J45" s="533"/>
      <c r="K45" s="2"/>
      <c r="L45" s="10"/>
      <c r="M45" s="32"/>
    </row>
    <row r="46" spans="1:13">
      <c r="A46" s="59" t="s">
        <v>54</v>
      </c>
      <c r="B46" s="60"/>
      <c r="C46" s="60"/>
      <c r="D46" s="60"/>
      <c r="E46" s="60"/>
      <c r="F46" s="60"/>
      <c r="G46" s="60"/>
      <c r="H46" s="61"/>
      <c r="I46" s="550" t="s">
        <v>55</v>
      </c>
      <c r="J46" s="551"/>
      <c r="K46" s="541">
        <v>0.75</v>
      </c>
      <c r="L46" s="542"/>
      <c r="M46" s="32">
        <f>K46*12*I7</f>
        <v>6480.9000000000005</v>
      </c>
    </row>
    <row r="47" spans="1:13">
      <c r="A47" s="59" t="s">
        <v>56</v>
      </c>
      <c r="B47" s="60"/>
      <c r="C47" s="60"/>
      <c r="D47" s="60"/>
      <c r="E47" s="60"/>
      <c r="F47" s="60"/>
      <c r="G47" s="60"/>
      <c r="H47" s="61"/>
      <c r="I47" s="550" t="s">
        <v>57</v>
      </c>
      <c r="J47" s="551"/>
      <c r="K47" s="541">
        <v>0.19</v>
      </c>
      <c r="L47" s="542"/>
      <c r="M47" s="32">
        <f>K47*12*I7</f>
        <v>1641.8280000000002</v>
      </c>
    </row>
    <row r="48" spans="1:13">
      <c r="A48" s="62" t="s">
        <v>58</v>
      </c>
      <c r="B48" s="63"/>
      <c r="C48" s="63"/>
      <c r="D48" s="63"/>
      <c r="E48" s="63"/>
      <c r="F48" s="63"/>
      <c r="G48" s="63"/>
      <c r="H48" s="64"/>
      <c r="I48" s="550" t="s">
        <v>59</v>
      </c>
      <c r="J48" s="551"/>
      <c r="K48" s="552">
        <v>0.1</v>
      </c>
      <c r="L48" s="553"/>
      <c r="M48" s="32">
        <f>K48*12*I7</f>
        <v>864.12000000000012</v>
      </c>
    </row>
    <row r="49" spans="1:13" ht="19.5" thickBot="1">
      <c r="A49" s="62" t="s">
        <v>60</v>
      </c>
      <c r="B49" s="63"/>
      <c r="C49" s="63"/>
      <c r="D49" s="63"/>
      <c r="E49" s="63"/>
      <c r="F49" s="63"/>
      <c r="G49" s="63"/>
      <c r="H49" s="64"/>
      <c r="I49" s="545" t="s">
        <v>61</v>
      </c>
      <c r="J49" s="546"/>
      <c r="K49" s="575">
        <v>0.15</v>
      </c>
      <c r="L49" s="576"/>
      <c r="M49" s="71">
        <f>K49*12*I7</f>
        <v>1296.1799999999998</v>
      </c>
    </row>
    <row r="50" spans="1:13" ht="19.5" thickBot="1">
      <c r="A50" s="555" t="s">
        <v>62</v>
      </c>
      <c r="B50" s="556"/>
      <c r="C50" s="556"/>
      <c r="D50" s="556"/>
      <c r="E50" s="556"/>
      <c r="F50" s="556"/>
      <c r="G50" s="556"/>
      <c r="H50" s="557"/>
      <c r="I50" s="72"/>
      <c r="J50" s="73"/>
      <c r="K50" s="569">
        <f>K51+K52+K53</f>
        <v>1.67</v>
      </c>
      <c r="L50" s="570"/>
      <c r="M50" s="55">
        <f>K50*12*I7</f>
        <v>14430.804</v>
      </c>
    </row>
    <row r="51" spans="1:13">
      <c r="A51" s="56" t="s">
        <v>63</v>
      </c>
      <c r="B51" s="57"/>
      <c r="C51" s="57"/>
      <c r="D51" s="57"/>
      <c r="E51" s="57"/>
      <c r="F51" s="57"/>
      <c r="G51" s="57"/>
      <c r="H51" s="58"/>
      <c r="I51" s="571" t="s">
        <v>64</v>
      </c>
      <c r="J51" s="572"/>
      <c r="K51" s="573">
        <v>0.8</v>
      </c>
      <c r="L51" s="574"/>
      <c r="M51" s="32">
        <f>K51*12*I7</f>
        <v>6912.9600000000009</v>
      </c>
    </row>
    <row r="52" spans="1:13">
      <c r="A52" s="59" t="s">
        <v>65</v>
      </c>
      <c r="B52" s="60"/>
      <c r="C52" s="60"/>
      <c r="D52" s="60"/>
      <c r="E52" s="60"/>
      <c r="F52" s="60"/>
      <c r="G52" s="60"/>
      <c r="H52" s="61"/>
      <c r="I52" s="35" t="s">
        <v>66</v>
      </c>
      <c r="J52" s="36"/>
      <c r="K52" s="552">
        <v>0.7</v>
      </c>
      <c r="L52" s="553"/>
      <c r="M52" s="32">
        <f>K52*12*I7</f>
        <v>6048.8399999999992</v>
      </c>
    </row>
    <row r="53" spans="1:13" ht="19.5" thickBot="1">
      <c r="A53" s="62" t="s">
        <v>58</v>
      </c>
      <c r="B53" s="63"/>
      <c r="C53" s="63"/>
      <c r="D53" s="63"/>
      <c r="E53" s="63"/>
      <c r="F53" s="63"/>
      <c r="G53" s="63"/>
      <c r="H53" s="64"/>
      <c r="I53" s="545" t="s">
        <v>59</v>
      </c>
      <c r="J53" s="546"/>
      <c r="K53" s="575">
        <v>0.17</v>
      </c>
      <c r="L53" s="576"/>
      <c r="M53" s="32">
        <f>K53*12*I7</f>
        <v>1469.0040000000001</v>
      </c>
    </row>
    <row r="54" spans="1:13" ht="19.5" thickBot="1">
      <c r="A54" s="74" t="s">
        <v>67</v>
      </c>
      <c r="B54" s="75"/>
      <c r="C54" s="75"/>
      <c r="D54" s="75"/>
      <c r="E54" s="75"/>
      <c r="F54" s="75"/>
      <c r="G54" s="75"/>
      <c r="H54" s="76"/>
      <c r="I54" s="577" t="s">
        <v>68</v>
      </c>
      <c r="J54" s="578"/>
      <c r="K54" s="579">
        <v>23.06</v>
      </c>
      <c r="L54" s="580"/>
      <c r="M54" s="77">
        <f>K54*12*I7</f>
        <v>199266.07199999999</v>
      </c>
    </row>
    <row r="55" spans="1:13" ht="19.5" thickBot="1">
      <c r="A55" s="563" t="s">
        <v>69</v>
      </c>
      <c r="B55" s="564"/>
      <c r="C55" s="564"/>
      <c r="D55" s="564"/>
      <c r="E55" s="564"/>
      <c r="F55" s="564"/>
      <c r="G55" s="564"/>
      <c r="H55" s="565"/>
      <c r="I55" s="53"/>
      <c r="J55" s="54"/>
      <c r="K55" s="558">
        <v>2.2000000000000002</v>
      </c>
      <c r="L55" s="570"/>
      <c r="M55" s="55">
        <f>K55*12*I7</f>
        <v>19010.640000000003</v>
      </c>
    </row>
    <row r="56" spans="1:13">
      <c r="A56" s="78" t="s">
        <v>70</v>
      </c>
      <c r="B56" s="79"/>
      <c r="C56" s="79"/>
      <c r="D56" s="79"/>
      <c r="E56" s="79"/>
      <c r="F56" s="79"/>
      <c r="G56" s="79"/>
      <c r="H56" s="80"/>
      <c r="I56" s="534" t="s">
        <v>71</v>
      </c>
      <c r="J56" s="535"/>
      <c r="K56" s="81"/>
      <c r="L56" s="95"/>
      <c r="M56" s="32"/>
    </row>
    <row r="57" spans="1:13">
      <c r="A57" s="78" t="s">
        <v>72</v>
      </c>
      <c r="B57" s="79"/>
      <c r="C57" s="79"/>
      <c r="D57" s="79"/>
      <c r="E57" s="79"/>
      <c r="F57" s="79"/>
      <c r="G57" s="79"/>
      <c r="H57" s="80"/>
      <c r="I57" s="9"/>
      <c r="J57" s="10"/>
      <c r="K57" s="81"/>
      <c r="L57" s="95"/>
      <c r="M57" s="32"/>
    </row>
    <row r="58" spans="1:13" ht="19.5" thickBot="1">
      <c r="A58" s="78" t="s">
        <v>73</v>
      </c>
      <c r="B58" s="79"/>
      <c r="C58" s="79"/>
      <c r="D58" s="79"/>
      <c r="E58" s="79"/>
      <c r="F58" s="79"/>
      <c r="G58" s="79"/>
      <c r="H58" s="80"/>
      <c r="I58" s="8"/>
      <c r="J58" s="10"/>
      <c r="K58" s="81"/>
      <c r="L58" s="95"/>
      <c r="M58" s="32"/>
    </row>
    <row r="59" spans="1:13" ht="19.5" thickBot="1">
      <c r="A59" s="74" t="s">
        <v>74</v>
      </c>
      <c r="B59" s="75"/>
      <c r="C59" s="75"/>
      <c r="D59" s="75"/>
      <c r="E59" s="75"/>
      <c r="F59" s="75"/>
      <c r="G59" s="75"/>
      <c r="H59" s="76"/>
      <c r="I59" s="53"/>
      <c r="J59" s="54"/>
      <c r="K59" s="558">
        <v>2.1</v>
      </c>
      <c r="L59" s="570"/>
      <c r="M59" s="55">
        <f>K59*12*I7</f>
        <v>18146.520000000004</v>
      </c>
    </row>
    <row r="60" spans="1:13">
      <c r="A60" s="78" t="s">
        <v>75</v>
      </c>
      <c r="B60" s="79"/>
      <c r="C60" s="79"/>
      <c r="D60" s="79"/>
      <c r="E60" s="79"/>
      <c r="F60" s="79"/>
      <c r="G60" s="79"/>
      <c r="H60" s="80"/>
      <c r="I60" s="534" t="s">
        <v>14</v>
      </c>
      <c r="J60" s="535"/>
      <c r="K60" s="94"/>
      <c r="L60" s="95"/>
      <c r="M60" s="32"/>
    </row>
    <row r="61" spans="1:13" ht="19.5" thickBot="1">
      <c r="A61" s="78" t="s">
        <v>76</v>
      </c>
      <c r="B61" s="79"/>
      <c r="C61" s="79"/>
      <c r="D61" s="79"/>
      <c r="E61" s="79"/>
      <c r="F61" s="79"/>
      <c r="G61" s="79"/>
      <c r="H61" s="80"/>
      <c r="I61" s="9"/>
      <c r="J61" s="10"/>
      <c r="K61" s="94"/>
      <c r="L61" s="95"/>
      <c r="M61" s="32"/>
    </row>
    <row r="62" spans="1:13" ht="19.5" thickBot="1">
      <c r="A62" s="581" t="s">
        <v>77</v>
      </c>
      <c r="B62" s="582"/>
      <c r="C62" s="582"/>
      <c r="D62" s="582"/>
      <c r="E62" s="582"/>
      <c r="F62" s="582"/>
      <c r="G62" s="582"/>
      <c r="H62" s="583"/>
      <c r="I62" s="53"/>
      <c r="J62" s="54"/>
      <c r="K62" s="558">
        <v>9.58</v>
      </c>
      <c r="L62" s="570"/>
      <c r="M62" s="55">
        <f>K62*12*I7</f>
        <v>82782.696000000011</v>
      </c>
    </row>
    <row r="63" spans="1:13">
      <c r="A63" s="33" t="s">
        <v>78</v>
      </c>
      <c r="B63" s="82"/>
      <c r="C63" s="82"/>
      <c r="D63" s="82"/>
      <c r="E63" s="82"/>
      <c r="F63" s="46"/>
      <c r="G63" s="82"/>
      <c r="H63" s="47"/>
      <c r="I63" s="541" t="s">
        <v>79</v>
      </c>
      <c r="J63" s="542"/>
      <c r="K63" s="81"/>
      <c r="L63" s="95"/>
      <c r="M63" s="32"/>
    </row>
    <row r="64" spans="1:13">
      <c r="A64" s="33" t="s">
        <v>80</v>
      </c>
      <c r="B64" s="82"/>
      <c r="C64" s="82"/>
      <c r="D64" s="82"/>
      <c r="E64" s="82"/>
      <c r="F64" s="46"/>
      <c r="G64" s="82"/>
      <c r="H64" s="47"/>
      <c r="I64" s="541" t="s">
        <v>81</v>
      </c>
      <c r="J64" s="542"/>
      <c r="K64" s="81"/>
      <c r="L64" s="95"/>
      <c r="M64" s="32"/>
    </row>
    <row r="65" spans="1:13">
      <c r="A65" s="33" t="s">
        <v>82</v>
      </c>
      <c r="B65" s="82"/>
      <c r="C65" s="82"/>
      <c r="D65" s="82"/>
      <c r="E65" s="82"/>
      <c r="F65" s="46"/>
      <c r="G65" s="82"/>
      <c r="H65" s="47"/>
      <c r="I65" s="541" t="s">
        <v>83</v>
      </c>
      <c r="J65" s="542"/>
      <c r="K65" s="81"/>
      <c r="L65" s="95"/>
      <c r="M65" s="32"/>
    </row>
    <row r="66" spans="1:13">
      <c r="A66" s="33" t="s">
        <v>84</v>
      </c>
      <c r="B66" s="82"/>
      <c r="C66" s="82"/>
      <c r="D66" s="82"/>
      <c r="E66" s="82"/>
      <c r="F66" s="46"/>
      <c r="G66" s="82"/>
      <c r="H66" s="47"/>
      <c r="I66" s="541" t="s">
        <v>85</v>
      </c>
      <c r="J66" s="542"/>
      <c r="K66" s="81"/>
      <c r="L66" s="95"/>
      <c r="M66" s="32"/>
    </row>
    <row r="67" spans="1:13">
      <c r="A67" s="33" t="s">
        <v>86</v>
      </c>
      <c r="B67" s="82"/>
      <c r="C67" s="82"/>
      <c r="D67" s="82"/>
      <c r="E67" s="82"/>
      <c r="F67" s="46"/>
      <c r="G67" s="82"/>
      <c r="H67" s="47"/>
      <c r="I67" s="541" t="s">
        <v>87</v>
      </c>
      <c r="J67" s="542"/>
      <c r="K67" s="81"/>
      <c r="L67" s="95"/>
      <c r="M67" s="32"/>
    </row>
    <row r="68" spans="1:13">
      <c r="A68" s="33" t="s">
        <v>88</v>
      </c>
      <c r="B68" s="82"/>
      <c r="C68" s="82"/>
      <c r="D68" s="82"/>
      <c r="E68" s="82"/>
      <c r="F68" s="46"/>
      <c r="G68" s="82"/>
      <c r="H68" s="47"/>
      <c r="I68" s="9"/>
      <c r="J68" s="10"/>
      <c r="K68" s="81"/>
      <c r="L68" s="95"/>
      <c r="M68" s="32"/>
    </row>
    <row r="69" spans="1:13">
      <c r="A69" s="33" t="s">
        <v>89</v>
      </c>
      <c r="B69" s="82"/>
      <c r="C69" s="82"/>
      <c r="D69" s="82"/>
      <c r="E69" s="82"/>
      <c r="F69" s="46"/>
      <c r="G69" s="82"/>
      <c r="H69" s="47"/>
      <c r="I69" s="9"/>
      <c r="J69" s="10"/>
      <c r="K69" s="81"/>
      <c r="L69" s="95"/>
      <c r="M69" s="32"/>
    </row>
    <row r="70" spans="1:13">
      <c r="A70" s="33" t="s">
        <v>90</v>
      </c>
      <c r="B70" s="82"/>
      <c r="C70" s="82"/>
      <c r="D70" s="82"/>
      <c r="E70" s="82"/>
      <c r="F70" s="46"/>
      <c r="G70" s="82"/>
      <c r="H70" s="47"/>
      <c r="I70" s="9"/>
      <c r="J70" s="10"/>
      <c r="K70" s="81"/>
      <c r="L70" s="95"/>
      <c r="M70" s="32"/>
    </row>
    <row r="71" spans="1:13">
      <c r="A71" s="33" t="s">
        <v>91</v>
      </c>
      <c r="B71" s="82"/>
      <c r="C71" s="82"/>
      <c r="D71" s="82"/>
      <c r="E71" s="82"/>
      <c r="F71" s="46"/>
      <c r="G71" s="82"/>
      <c r="H71" s="47"/>
      <c r="I71" s="9"/>
      <c r="J71" s="10"/>
      <c r="K71" s="81"/>
      <c r="L71" s="95"/>
      <c r="M71" s="32"/>
    </row>
    <row r="72" spans="1:13">
      <c r="A72" s="33" t="s">
        <v>92</v>
      </c>
      <c r="B72" s="82"/>
      <c r="C72" s="82"/>
      <c r="D72" s="82"/>
      <c r="E72" s="82"/>
      <c r="F72" s="46"/>
      <c r="G72" s="82"/>
      <c r="H72" s="47"/>
      <c r="I72" s="9"/>
      <c r="J72" s="10"/>
      <c r="K72" s="81"/>
      <c r="L72" s="95"/>
      <c r="M72" s="32"/>
    </row>
    <row r="73" spans="1:13" ht="19.5" thickBot="1">
      <c r="A73" s="586" t="s">
        <v>93</v>
      </c>
      <c r="B73" s="587"/>
      <c r="C73" s="587"/>
      <c r="D73" s="587"/>
      <c r="E73" s="587"/>
      <c r="F73" s="587"/>
      <c r="G73" s="587"/>
      <c r="H73" s="588"/>
      <c r="I73" s="9"/>
      <c r="J73" s="10"/>
      <c r="K73" s="9"/>
      <c r="L73" s="10"/>
      <c r="M73" s="32"/>
    </row>
    <row r="74" spans="1:13">
      <c r="A74" s="83" t="s">
        <v>94</v>
      </c>
      <c r="B74" s="84"/>
      <c r="C74" s="84"/>
      <c r="D74" s="84"/>
      <c r="E74" s="84"/>
      <c r="F74" s="84"/>
      <c r="G74" s="84"/>
      <c r="H74" s="84"/>
      <c r="I74" s="534" t="s">
        <v>95</v>
      </c>
      <c r="J74" s="535"/>
      <c r="K74" s="16"/>
      <c r="L74" s="17"/>
      <c r="M74" s="18"/>
    </row>
    <row r="75" spans="1:13" ht="19.5" thickBot="1">
      <c r="A75" s="85" t="s">
        <v>96</v>
      </c>
      <c r="B75" s="86"/>
      <c r="C75" s="86"/>
      <c r="D75" s="86"/>
      <c r="E75" s="86"/>
      <c r="F75" s="86"/>
      <c r="G75" s="86"/>
      <c r="H75" s="86"/>
      <c r="I75" s="87"/>
      <c r="J75" s="27"/>
      <c r="K75" s="26"/>
      <c r="L75" s="27"/>
      <c r="M75" s="28"/>
    </row>
    <row r="76" spans="1:13" ht="19.5" thickBot="1">
      <c r="A76" s="581" t="s">
        <v>97</v>
      </c>
      <c r="B76" s="582"/>
      <c r="C76" s="582"/>
      <c r="D76" s="582"/>
      <c r="E76" s="582"/>
      <c r="F76" s="582"/>
      <c r="G76" s="582"/>
      <c r="H76" s="589"/>
      <c r="I76" s="590" t="s">
        <v>98</v>
      </c>
      <c r="J76" s="591"/>
      <c r="K76" s="592">
        <v>1.69</v>
      </c>
      <c r="L76" s="593"/>
      <c r="M76" s="88">
        <f>K76*12*I7</f>
        <v>14603.628000000001</v>
      </c>
    </row>
    <row r="77" spans="1:13" ht="19.5" thickBot="1">
      <c r="A77" s="90" t="s">
        <v>99</v>
      </c>
      <c r="B77" s="91"/>
      <c r="C77" s="91"/>
      <c r="D77" s="91"/>
      <c r="E77" s="91"/>
      <c r="F77" s="91"/>
      <c r="G77" s="91"/>
      <c r="H77" s="91"/>
      <c r="I77" s="590" t="s">
        <v>95</v>
      </c>
      <c r="J77" s="594"/>
      <c r="K77" s="595">
        <v>0.54</v>
      </c>
      <c r="L77" s="596"/>
      <c r="M77" s="88">
        <f>K77*12*I7</f>
        <v>4666.2480000000005</v>
      </c>
    </row>
    <row r="78" spans="1:13" ht="19.5" thickBot="1">
      <c r="A78" s="90" t="s">
        <v>100</v>
      </c>
      <c r="B78" s="91"/>
      <c r="C78" s="91"/>
      <c r="D78" s="91"/>
      <c r="E78" s="91"/>
      <c r="F78" s="91"/>
      <c r="G78" s="91"/>
      <c r="H78" s="91"/>
      <c r="I78" s="92"/>
      <c r="J78" s="93"/>
      <c r="K78" s="595"/>
      <c r="L78" s="596"/>
      <c r="M78" s="88">
        <f>K78*12*I7</f>
        <v>0</v>
      </c>
    </row>
    <row r="79" spans="1:13" ht="19.5" thickBot="1">
      <c r="A79" s="90" t="s">
        <v>101</v>
      </c>
      <c r="B79" s="91"/>
      <c r="C79" s="91"/>
      <c r="D79" s="91"/>
      <c r="E79" s="91"/>
      <c r="F79" s="91"/>
      <c r="G79" s="91"/>
      <c r="H79" s="91"/>
      <c r="I79" s="92"/>
      <c r="J79" s="93"/>
      <c r="K79" s="595"/>
      <c r="L79" s="596"/>
      <c r="M79" s="88">
        <f>K79*12*I7</f>
        <v>0</v>
      </c>
    </row>
    <row r="80" spans="1:13" ht="19.5" thickBot="1">
      <c r="A80" s="581" t="s">
        <v>102</v>
      </c>
      <c r="B80" s="582"/>
      <c r="C80" s="582"/>
      <c r="D80" s="582"/>
      <c r="E80" s="582"/>
      <c r="F80" s="582"/>
      <c r="G80" s="582"/>
      <c r="H80" s="582"/>
      <c r="I80" s="89"/>
      <c r="J80" s="88"/>
      <c r="K80" s="584">
        <f>K77+K76+K62+K33+K18+K8</f>
        <v>71.56</v>
      </c>
      <c r="L80" s="585"/>
      <c r="M80" s="88">
        <f>M79+M78+M77+M76+M74+M62+M33+M18+M8</f>
        <v>618364.272</v>
      </c>
    </row>
    <row r="81" spans="1:13">
      <c r="A81" s="597" t="s">
        <v>104</v>
      </c>
      <c r="B81" s="597"/>
      <c r="C81" s="597"/>
      <c r="D81" s="597"/>
      <c r="E81" s="597"/>
      <c r="F81" s="597"/>
      <c r="G81" s="597"/>
      <c r="H81" s="597"/>
      <c r="I81" s="597"/>
      <c r="J81" s="597"/>
      <c r="K81" s="597"/>
      <c r="L81" s="597"/>
      <c r="M81" s="2"/>
    </row>
    <row r="82" spans="1:13">
      <c r="A82" s="537" t="s">
        <v>0</v>
      </c>
      <c r="B82" s="537"/>
      <c r="C82" s="537"/>
      <c r="D82" s="537"/>
      <c r="E82" s="537"/>
      <c r="F82" s="537"/>
      <c r="G82" s="537"/>
      <c r="H82" s="537"/>
      <c r="I82" s="537"/>
      <c r="J82" s="537"/>
      <c r="K82" s="537"/>
      <c r="L82" s="537"/>
      <c r="M82" s="2"/>
    </row>
    <row r="83" spans="1:13">
      <c r="A83" s="3"/>
      <c r="B83" s="3"/>
      <c r="C83" s="3"/>
      <c r="D83" s="3"/>
      <c r="E83" s="3"/>
      <c r="F83" s="3" t="s">
        <v>134</v>
      </c>
      <c r="G83" s="3"/>
      <c r="H83" s="3"/>
      <c r="I83" s="3"/>
      <c r="J83" s="3"/>
      <c r="K83" s="3"/>
      <c r="L83" s="598">
        <v>45658</v>
      </c>
      <c r="M83" s="598"/>
    </row>
    <row r="84" spans="1:13">
      <c r="A84" s="4"/>
      <c r="B84" s="5"/>
      <c r="C84" s="538" t="s">
        <v>2</v>
      </c>
      <c r="D84" s="538"/>
      <c r="E84" s="538"/>
      <c r="F84" s="5"/>
      <c r="G84" s="5"/>
      <c r="H84" s="6"/>
      <c r="I84" s="539" t="s">
        <v>3</v>
      </c>
      <c r="J84" s="540"/>
      <c r="K84" s="539" t="s">
        <v>4</v>
      </c>
      <c r="L84" s="540"/>
      <c r="M84" s="7"/>
    </row>
    <row r="85" spans="1:13">
      <c r="A85" s="8"/>
      <c r="B85" s="9"/>
      <c r="C85" s="9"/>
      <c r="D85" s="9"/>
      <c r="E85" s="9"/>
      <c r="F85" s="9"/>
      <c r="G85" s="9"/>
      <c r="H85" s="10"/>
      <c r="I85" s="9"/>
      <c r="J85" s="10"/>
      <c r="K85" s="541" t="s">
        <v>5</v>
      </c>
      <c r="L85" s="542"/>
      <c r="M85" s="11" t="s">
        <v>6</v>
      </c>
    </row>
    <row r="86" spans="1:13">
      <c r="A86" s="8"/>
      <c r="B86" s="9"/>
      <c r="C86" s="9"/>
      <c r="D86" s="9"/>
      <c r="E86" s="9"/>
      <c r="F86" s="9"/>
      <c r="G86" s="9"/>
      <c r="H86" s="10"/>
      <c r="I86" s="541" t="s">
        <v>7</v>
      </c>
      <c r="J86" s="542"/>
      <c r="K86" s="532" t="s">
        <v>8</v>
      </c>
      <c r="L86" s="533"/>
      <c r="M86" s="11" t="s">
        <v>9</v>
      </c>
    </row>
    <row r="87" spans="1:13" ht="19.5" thickBot="1">
      <c r="A87" s="4"/>
      <c r="B87" s="5"/>
      <c r="C87" s="5"/>
      <c r="D87" s="5"/>
      <c r="E87" s="5"/>
      <c r="F87" s="5"/>
      <c r="G87" s="5"/>
      <c r="H87" s="6"/>
      <c r="I87" s="599">
        <v>1581.5</v>
      </c>
      <c r="J87" s="600"/>
      <c r="K87" s="545"/>
      <c r="L87" s="546"/>
      <c r="M87" s="12"/>
    </row>
    <row r="88" spans="1:13">
      <c r="A88" s="13" t="s">
        <v>10</v>
      </c>
      <c r="B88" s="14"/>
      <c r="C88" s="14"/>
      <c r="D88" s="14"/>
      <c r="E88" s="14"/>
      <c r="F88" s="14"/>
      <c r="G88" s="14"/>
      <c r="H88" s="15"/>
      <c r="I88" s="16"/>
      <c r="J88" s="17"/>
      <c r="K88" s="547">
        <f>K91+K94</f>
        <v>9.59</v>
      </c>
      <c r="L88" s="548"/>
      <c r="M88" s="18">
        <f>K88*12*I87</f>
        <v>181999.02</v>
      </c>
    </row>
    <row r="89" spans="1:13">
      <c r="A89" s="19" t="s">
        <v>11</v>
      </c>
      <c r="B89" s="20"/>
      <c r="C89" s="20"/>
      <c r="D89" s="20"/>
      <c r="E89" s="20"/>
      <c r="F89" s="20"/>
      <c r="G89" s="20"/>
      <c r="H89" s="21"/>
      <c r="I89" s="9"/>
      <c r="J89" s="10"/>
      <c r="K89" s="9"/>
      <c r="L89" s="10"/>
      <c r="M89" s="22"/>
    </row>
    <row r="90" spans="1:13" ht="19.5" thickBot="1">
      <c r="A90" s="23" t="s">
        <v>12</v>
      </c>
      <c r="B90" s="24"/>
      <c r="C90" s="24"/>
      <c r="D90" s="24"/>
      <c r="E90" s="24"/>
      <c r="F90" s="24"/>
      <c r="G90" s="24"/>
      <c r="H90" s="25"/>
      <c r="I90" s="26"/>
      <c r="J90" s="27"/>
      <c r="K90" s="26"/>
      <c r="L90" s="27"/>
      <c r="M90" s="28"/>
    </row>
    <row r="91" spans="1:13">
      <c r="A91" s="29" t="s">
        <v>13</v>
      </c>
      <c r="B91" s="30"/>
      <c r="C91" s="30"/>
      <c r="D91" s="30"/>
      <c r="E91" s="30"/>
      <c r="F91" s="30"/>
      <c r="G91" s="30"/>
      <c r="H91" s="31"/>
      <c r="I91" s="532" t="s">
        <v>14</v>
      </c>
      <c r="J91" s="533"/>
      <c r="K91" s="534">
        <v>5.54</v>
      </c>
      <c r="L91" s="535"/>
      <c r="M91" s="32">
        <f>K91*12*I87</f>
        <v>105138.12000000001</v>
      </c>
    </row>
    <row r="92" spans="1:13">
      <c r="A92" s="33" t="s">
        <v>15</v>
      </c>
      <c r="B92" s="9"/>
      <c r="C92" s="9"/>
      <c r="D92" s="9"/>
      <c r="E92" s="9"/>
      <c r="F92" s="9"/>
      <c r="G92" s="9"/>
      <c r="H92" s="10"/>
      <c r="I92" s="541" t="s">
        <v>16</v>
      </c>
      <c r="J92" s="542"/>
      <c r="K92" s="2"/>
      <c r="L92" s="10"/>
      <c r="M92" s="32"/>
    </row>
    <row r="93" spans="1:13">
      <c r="A93" s="29" t="s">
        <v>17</v>
      </c>
      <c r="B93" s="30"/>
      <c r="C93" s="30"/>
      <c r="D93" s="30"/>
      <c r="E93" s="30"/>
      <c r="F93" s="30"/>
      <c r="G93" s="30"/>
      <c r="H93" s="31"/>
      <c r="I93" s="532"/>
      <c r="J93" s="533"/>
      <c r="K93" s="2"/>
      <c r="L93" s="10"/>
      <c r="M93" s="32"/>
    </row>
    <row r="94" spans="1:13">
      <c r="A94" s="29" t="s">
        <v>18</v>
      </c>
      <c r="B94" s="30"/>
      <c r="C94" s="30"/>
      <c r="D94" s="30"/>
      <c r="E94" s="30"/>
      <c r="F94" s="30"/>
      <c r="G94" s="30"/>
      <c r="H94" s="31"/>
      <c r="I94" s="550" t="s">
        <v>19</v>
      </c>
      <c r="J94" s="551"/>
      <c r="K94" s="541">
        <v>4.05</v>
      </c>
      <c r="L94" s="542"/>
      <c r="M94" s="32">
        <f>K94*12*I87</f>
        <v>76860.899999999994</v>
      </c>
    </row>
    <row r="95" spans="1:13">
      <c r="A95" s="34" t="s">
        <v>20</v>
      </c>
      <c r="B95" s="35"/>
      <c r="C95" s="35"/>
      <c r="D95" s="35"/>
      <c r="E95" s="35"/>
      <c r="F95" s="35"/>
      <c r="G95" s="35"/>
      <c r="H95" s="36"/>
      <c r="I95" s="541" t="s">
        <v>16</v>
      </c>
      <c r="J95" s="542"/>
      <c r="K95" s="3"/>
      <c r="L95" s="21"/>
      <c r="M95" s="32"/>
    </row>
    <row r="96" spans="1:13">
      <c r="A96" s="37" t="s">
        <v>21</v>
      </c>
      <c r="B96" s="5"/>
      <c r="C96" s="5"/>
      <c r="D96" s="5"/>
      <c r="E96" s="5"/>
      <c r="F96" s="5"/>
      <c r="G96" s="5"/>
      <c r="H96" s="6"/>
      <c r="I96" s="541"/>
      <c r="J96" s="542"/>
      <c r="K96" s="2"/>
      <c r="L96" s="10"/>
      <c r="M96" s="32"/>
    </row>
    <row r="97" spans="1:13" ht="19.5" thickBot="1">
      <c r="A97" s="29" t="s">
        <v>22</v>
      </c>
      <c r="B97" s="38"/>
      <c r="C97" s="38"/>
      <c r="D97" s="38"/>
      <c r="E97" s="38"/>
      <c r="F97" s="38"/>
      <c r="G97" s="38"/>
      <c r="H97" s="39"/>
      <c r="I97" s="30"/>
      <c r="J97" s="31"/>
      <c r="K97" s="552"/>
      <c r="L97" s="553"/>
      <c r="M97" s="32"/>
    </row>
    <row r="98" spans="1:13">
      <c r="A98" s="13" t="s">
        <v>23</v>
      </c>
      <c r="B98" s="40"/>
      <c r="C98" s="40"/>
      <c r="D98" s="40"/>
      <c r="E98" s="40"/>
      <c r="F98" s="40"/>
      <c r="G98" s="40"/>
      <c r="H98" s="41"/>
      <c r="I98" s="16"/>
      <c r="J98" s="42"/>
      <c r="K98" s="554">
        <f>K100+K105+K107</f>
        <v>6.1999999999999993</v>
      </c>
      <c r="L98" s="548"/>
      <c r="M98" s="18">
        <f>K98*12*I87</f>
        <v>117663.59999999999</v>
      </c>
    </row>
    <row r="99" spans="1:13" ht="19.5" thickBot="1">
      <c r="A99" s="23" t="s">
        <v>24</v>
      </c>
      <c r="B99" s="43"/>
      <c r="C99" s="43"/>
      <c r="D99" s="43"/>
      <c r="E99" s="43"/>
      <c r="F99" s="43"/>
      <c r="G99" s="43"/>
      <c r="H99" s="44"/>
      <c r="I99" s="26"/>
      <c r="J99" s="45"/>
      <c r="K99" s="26"/>
      <c r="L99" s="27"/>
      <c r="M99" s="28"/>
    </row>
    <row r="100" spans="1:13">
      <c r="A100" s="33" t="s">
        <v>25</v>
      </c>
      <c r="B100" s="46"/>
      <c r="C100" s="46"/>
      <c r="D100" s="46"/>
      <c r="E100" s="46"/>
      <c r="F100" s="46"/>
      <c r="G100" s="46"/>
      <c r="H100" s="47"/>
      <c r="I100" s="541" t="s">
        <v>14</v>
      </c>
      <c r="J100" s="542"/>
      <c r="K100" s="534">
        <v>3.11</v>
      </c>
      <c r="L100" s="535"/>
      <c r="M100" s="32">
        <f>K100*12*I87</f>
        <v>59021.58</v>
      </c>
    </row>
    <row r="101" spans="1:13">
      <c r="A101" s="29" t="s">
        <v>26</v>
      </c>
      <c r="B101" s="38"/>
      <c r="C101" s="38"/>
      <c r="D101" s="38"/>
      <c r="E101" s="38"/>
      <c r="F101" s="38"/>
      <c r="G101" s="38"/>
      <c r="H101" s="39"/>
      <c r="I101" s="96"/>
      <c r="J101" s="97"/>
      <c r="K101" s="2"/>
      <c r="L101" s="10"/>
      <c r="M101" s="32"/>
    </row>
    <row r="102" spans="1:13">
      <c r="A102" s="33" t="s">
        <v>15</v>
      </c>
      <c r="B102" s="9"/>
      <c r="C102" s="9"/>
      <c r="D102" s="9"/>
      <c r="E102" s="9"/>
      <c r="F102" s="9"/>
      <c r="G102" s="9"/>
      <c r="H102" s="10"/>
      <c r="I102" s="541" t="s">
        <v>16</v>
      </c>
      <c r="J102" s="542"/>
      <c r="K102" s="2"/>
      <c r="L102" s="10"/>
      <c r="M102" s="32"/>
    </row>
    <row r="103" spans="1:13">
      <c r="A103" s="29" t="s">
        <v>17</v>
      </c>
      <c r="B103" s="30"/>
      <c r="C103" s="30"/>
      <c r="D103" s="30"/>
      <c r="E103" s="30"/>
      <c r="F103" s="30"/>
      <c r="G103" s="30"/>
      <c r="H103" s="31"/>
      <c r="I103" s="532"/>
      <c r="J103" s="533"/>
      <c r="K103" s="2"/>
      <c r="L103" s="10"/>
      <c r="M103" s="32"/>
    </row>
    <row r="104" spans="1:13">
      <c r="A104" s="34" t="s">
        <v>27</v>
      </c>
      <c r="B104" s="35"/>
      <c r="C104" s="36"/>
      <c r="D104" s="9"/>
      <c r="E104" s="9"/>
      <c r="F104" s="9"/>
      <c r="G104" s="9"/>
      <c r="H104" s="10"/>
      <c r="I104" s="541" t="s">
        <v>16</v>
      </c>
      <c r="J104" s="542"/>
      <c r="K104" s="2"/>
      <c r="L104" s="10"/>
      <c r="M104" s="32"/>
    </row>
    <row r="105" spans="1:13">
      <c r="A105" s="33" t="s">
        <v>28</v>
      </c>
      <c r="B105" s="9"/>
      <c r="C105" s="9"/>
      <c r="D105" s="35"/>
      <c r="E105" s="35"/>
      <c r="F105" s="35"/>
      <c r="G105" s="35"/>
      <c r="H105" s="36"/>
      <c r="I105" s="550" t="s">
        <v>19</v>
      </c>
      <c r="J105" s="551"/>
      <c r="K105" s="541">
        <v>1.36</v>
      </c>
      <c r="L105" s="542"/>
      <c r="M105" s="32">
        <f>K105*12*I87</f>
        <v>25810.080000000002</v>
      </c>
    </row>
    <row r="106" spans="1:13">
      <c r="A106" s="37" t="s">
        <v>29</v>
      </c>
      <c r="B106" s="48"/>
      <c r="C106" s="48"/>
      <c r="D106" s="48"/>
      <c r="E106" s="48"/>
      <c r="F106" s="48"/>
      <c r="G106" s="48"/>
      <c r="H106" s="49"/>
      <c r="I106" s="539" t="s">
        <v>133</v>
      </c>
      <c r="J106" s="540"/>
      <c r="K106" s="2"/>
      <c r="L106" s="10"/>
      <c r="M106" s="32"/>
    </row>
    <row r="107" spans="1:13">
      <c r="A107" s="37" t="s">
        <v>32</v>
      </c>
      <c r="B107" s="48"/>
      <c r="C107" s="48"/>
      <c r="D107" s="48"/>
      <c r="E107" s="48"/>
      <c r="F107" s="48"/>
      <c r="G107" s="48"/>
      <c r="H107" s="49"/>
      <c r="I107" s="539" t="s">
        <v>19</v>
      </c>
      <c r="J107" s="540"/>
      <c r="K107" s="541">
        <v>1.73</v>
      </c>
      <c r="L107" s="542"/>
      <c r="M107" s="32">
        <f>K107*12*I87</f>
        <v>32831.939999999995</v>
      </c>
    </row>
    <row r="108" spans="1:13">
      <c r="A108" s="29" t="s">
        <v>33</v>
      </c>
      <c r="B108" s="38"/>
      <c r="C108" s="38"/>
      <c r="D108" s="38"/>
      <c r="E108" s="38"/>
      <c r="F108" s="38"/>
      <c r="G108" s="38"/>
      <c r="H108" s="39"/>
      <c r="I108" s="30"/>
      <c r="J108" s="31"/>
      <c r="K108" s="2"/>
      <c r="L108" s="10"/>
      <c r="M108" s="32"/>
    </row>
    <row r="109" spans="1:13">
      <c r="A109" s="37" t="s">
        <v>34</v>
      </c>
      <c r="B109" s="48"/>
      <c r="C109" s="48"/>
      <c r="D109" s="48"/>
      <c r="E109" s="48"/>
      <c r="F109" s="48"/>
      <c r="G109" s="48"/>
      <c r="H109" s="49"/>
      <c r="I109" s="541" t="s">
        <v>16</v>
      </c>
      <c r="J109" s="542"/>
      <c r="K109" s="2"/>
      <c r="L109" s="10"/>
      <c r="M109" s="32"/>
    </row>
    <row r="110" spans="1:13" ht="19.5" thickBot="1">
      <c r="A110" s="37" t="s">
        <v>35</v>
      </c>
      <c r="B110" s="48"/>
      <c r="C110" s="48"/>
      <c r="D110" s="48"/>
      <c r="E110" s="48"/>
      <c r="F110" s="48"/>
      <c r="G110" s="48"/>
      <c r="H110" s="49"/>
      <c r="I110" s="539" t="s">
        <v>132</v>
      </c>
      <c r="J110" s="540"/>
      <c r="K110" s="5"/>
      <c r="L110" s="6"/>
      <c r="M110" s="7"/>
    </row>
    <row r="111" spans="1:13" ht="19.5" thickBot="1">
      <c r="A111" s="51" t="s">
        <v>38</v>
      </c>
      <c r="B111" s="14"/>
      <c r="C111" s="14"/>
      <c r="D111" s="14"/>
      <c r="E111" s="14"/>
      <c r="F111" s="14"/>
      <c r="G111" s="16"/>
      <c r="H111" s="17"/>
      <c r="I111" s="16"/>
      <c r="J111" s="17"/>
      <c r="K111" s="562">
        <f>K112+K119+K129+K135+K136+K137</f>
        <v>38.92</v>
      </c>
      <c r="L111" s="548"/>
      <c r="M111" s="18">
        <f>M112+M119+M129+M135+M136+M137</f>
        <v>738623.75999999989</v>
      </c>
    </row>
    <row r="112" spans="1:13" ht="19.5" thickBot="1">
      <c r="A112" s="581" t="s">
        <v>39</v>
      </c>
      <c r="B112" s="582"/>
      <c r="C112" s="582"/>
      <c r="D112" s="582"/>
      <c r="E112" s="582"/>
      <c r="F112" s="582"/>
      <c r="G112" s="582"/>
      <c r="H112" s="583"/>
      <c r="I112" s="53"/>
      <c r="J112" s="54"/>
      <c r="K112" s="566">
        <f>K113+K114+K115+K117+K118</f>
        <v>9.73</v>
      </c>
      <c r="L112" s="559"/>
      <c r="M112" s="55">
        <f>K112*12*I87</f>
        <v>184655.94</v>
      </c>
    </row>
    <row r="113" spans="1:13">
      <c r="A113" s="29" t="s">
        <v>40</v>
      </c>
      <c r="B113" s="38"/>
      <c r="C113" s="38"/>
      <c r="D113" s="38"/>
      <c r="E113" s="38"/>
      <c r="F113" s="38"/>
      <c r="G113" s="38"/>
      <c r="H113" s="39"/>
      <c r="I113" s="532" t="s">
        <v>41</v>
      </c>
      <c r="J113" s="533"/>
      <c r="K113" s="534">
        <v>2.2400000000000002</v>
      </c>
      <c r="L113" s="535"/>
      <c r="M113" s="32">
        <f>K113*12*I87</f>
        <v>42510.720000000001</v>
      </c>
    </row>
    <row r="114" spans="1:13">
      <c r="A114" s="34" t="s">
        <v>42</v>
      </c>
      <c r="B114" s="99"/>
      <c r="C114" s="99"/>
      <c r="D114" s="99"/>
      <c r="E114" s="99"/>
      <c r="F114" s="99"/>
      <c r="G114" s="99"/>
      <c r="H114" s="100"/>
      <c r="I114" s="550" t="s">
        <v>43</v>
      </c>
      <c r="J114" s="551"/>
      <c r="K114" s="541">
        <v>5.28</v>
      </c>
      <c r="L114" s="542"/>
      <c r="M114" s="32">
        <f>K114*12*I87</f>
        <v>100203.84</v>
      </c>
    </row>
    <row r="115" spans="1:13">
      <c r="A115" s="37" t="s">
        <v>44</v>
      </c>
      <c r="B115" s="48"/>
      <c r="C115" s="48"/>
      <c r="D115" s="48"/>
      <c r="E115" s="48"/>
      <c r="F115" s="48"/>
      <c r="G115" s="48"/>
      <c r="H115" s="49"/>
      <c r="I115" s="539" t="s">
        <v>19</v>
      </c>
      <c r="J115" s="540"/>
      <c r="K115" s="541">
        <v>0.6</v>
      </c>
      <c r="L115" s="542"/>
      <c r="M115" s="32">
        <f>K115*12*I87</f>
        <v>11386.8</v>
      </c>
    </row>
    <row r="116" spans="1:13">
      <c r="A116" s="101" t="s">
        <v>45</v>
      </c>
      <c r="B116" s="30"/>
      <c r="C116" s="30"/>
      <c r="D116" s="30"/>
      <c r="E116" s="38"/>
      <c r="F116" s="38"/>
      <c r="G116" s="38"/>
      <c r="H116" s="39"/>
      <c r="I116" s="30"/>
      <c r="J116" s="31"/>
      <c r="K116" s="9"/>
      <c r="L116" s="10"/>
      <c r="M116" s="32"/>
    </row>
    <row r="117" spans="1:13">
      <c r="A117" s="34" t="s">
        <v>46</v>
      </c>
      <c r="B117" s="99"/>
      <c r="C117" s="99"/>
      <c r="D117" s="99"/>
      <c r="E117" s="99"/>
      <c r="F117" s="99"/>
      <c r="G117" s="99"/>
      <c r="H117" s="100"/>
      <c r="I117" s="550" t="s">
        <v>14</v>
      </c>
      <c r="J117" s="551"/>
      <c r="K117" s="541">
        <v>0.18</v>
      </c>
      <c r="L117" s="542"/>
      <c r="M117" s="32">
        <f>K117*12*I87</f>
        <v>3416.0400000000004</v>
      </c>
    </row>
    <row r="118" spans="1:13" ht="19.5" thickBot="1">
      <c r="A118" s="37" t="s">
        <v>47</v>
      </c>
      <c r="B118" s="48"/>
      <c r="C118" s="48"/>
      <c r="D118" s="48"/>
      <c r="E118" s="48"/>
      <c r="F118" s="48"/>
      <c r="G118" s="48"/>
      <c r="H118" s="49"/>
      <c r="I118" s="545" t="s">
        <v>14</v>
      </c>
      <c r="J118" s="546"/>
      <c r="K118" s="560">
        <v>1.43</v>
      </c>
      <c r="L118" s="561"/>
      <c r="M118" s="32">
        <f>K118*12*I87</f>
        <v>27138.54</v>
      </c>
    </row>
    <row r="119" spans="1:13" ht="19.5" thickBot="1">
      <c r="A119" s="601" t="s">
        <v>48</v>
      </c>
      <c r="B119" s="602"/>
      <c r="C119" s="602"/>
      <c r="D119" s="602"/>
      <c r="E119" s="602"/>
      <c r="F119" s="602"/>
      <c r="G119" s="602"/>
      <c r="H119" s="603"/>
      <c r="I119" s="53"/>
      <c r="J119" s="54"/>
      <c r="K119" s="558">
        <f>K120+K121+K123+K124+K127+K128</f>
        <v>2.5499999999999998</v>
      </c>
      <c r="L119" s="559"/>
      <c r="M119" s="55">
        <f>K119*12*I87</f>
        <v>48393.899999999994</v>
      </c>
    </row>
    <row r="120" spans="1:13">
      <c r="A120" s="102" t="s">
        <v>49</v>
      </c>
      <c r="B120" s="30"/>
      <c r="C120" s="30"/>
      <c r="D120" s="30"/>
      <c r="E120" s="30"/>
      <c r="F120" s="38"/>
      <c r="G120" s="38"/>
      <c r="H120" s="39"/>
      <c r="I120" s="68"/>
      <c r="J120" s="10"/>
      <c r="K120" s="534">
        <v>0.14000000000000001</v>
      </c>
      <c r="L120" s="535"/>
      <c r="M120" s="32">
        <f>K120*12*I87</f>
        <v>2656.92</v>
      </c>
    </row>
    <row r="121" spans="1:13">
      <c r="A121" s="4" t="s">
        <v>50</v>
      </c>
      <c r="B121" s="5"/>
      <c r="C121" s="5"/>
      <c r="D121" s="5"/>
      <c r="E121" s="5"/>
      <c r="F121" s="48"/>
      <c r="G121" s="48"/>
      <c r="H121" s="49"/>
      <c r="I121" s="541" t="s">
        <v>51</v>
      </c>
      <c r="J121" s="542"/>
      <c r="K121" s="541">
        <v>1.22</v>
      </c>
      <c r="L121" s="542"/>
      <c r="M121" s="32">
        <f>K121*12*I87</f>
        <v>23153.16</v>
      </c>
    </row>
    <row r="122" spans="1:13">
      <c r="A122" s="29" t="s">
        <v>52</v>
      </c>
      <c r="B122" s="38"/>
      <c r="C122" s="38"/>
      <c r="D122" s="38"/>
      <c r="E122" s="38"/>
      <c r="F122" s="38"/>
      <c r="G122" s="38"/>
      <c r="H122" s="39"/>
      <c r="I122" s="532" t="s">
        <v>53</v>
      </c>
      <c r="J122" s="533"/>
      <c r="K122" s="2"/>
      <c r="L122" s="10"/>
      <c r="M122" s="32"/>
    </row>
    <row r="123" spans="1:13">
      <c r="A123" s="34" t="s">
        <v>54</v>
      </c>
      <c r="B123" s="99"/>
      <c r="C123" s="99"/>
      <c r="D123" s="99"/>
      <c r="E123" s="99"/>
      <c r="F123" s="99"/>
      <c r="G123" s="99"/>
      <c r="H123" s="100"/>
      <c r="I123" s="550" t="s">
        <v>55</v>
      </c>
      <c r="J123" s="551"/>
      <c r="K123" s="541">
        <v>0.75</v>
      </c>
      <c r="L123" s="542"/>
      <c r="M123" s="32">
        <f>K123*12*I87</f>
        <v>14233.5</v>
      </c>
    </row>
    <row r="124" spans="1:13">
      <c r="A124" s="34" t="s">
        <v>56</v>
      </c>
      <c r="B124" s="99"/>
      <c r="C124" s="99"/>
      <c r="D124" s="99"/>
      <c r="E124" s="99"/>
      <c r="F124" s="99"/>
      <c r="G124" s="99"/>
      <c r="H124" s="100"/>
      <c r="I124" s="550" t="s">
        <v>57</v>
      </c>
      <c r="J124" s="551"/>
      <c r="K124" s="541">
        <v>0.19</v>
      </c>
      <c r="L124" s="542"/>
      <c r="M124" s="32">
        <f>K124*12*I87</f>
        <v>3605.8200000000006</v>
      </c>
    </row>
    <row r="125" spans="1:13">
      <c r="A125" s="37" t="s">
        <v>119</v>
      </c>
      <c r="B125" s="48"/>
      <c r="C125" s="48"/>
      <c r="D125" s="48"/>
      <c r="E125" s="48"/>
      <c r="F125" s="48"/>
      <c r="G125" s="48"/>
      <c r="H125" s="49"/>
      <c r="I125" s="604" t="s">
        <v>115</v>
      </c>
      <c r="J125" s="605"/>
      <c r="K125" s="2"/>
      <c r="L125" s="10"/>
      <c r="M125" s="32"/>
    </row>
    <row r="126" spans="1:13">
      <c r="A126" s="29" t="s">
        <v>118</v>
      </c>
      <c r="B126" s="38"/>
      <c r="C126" s="38"/>
      <c r="D126" s="38"/>
      <c r="E126" s="38"/>
      <c r="F126" s="38"/>
      <c r="G126" s="38"/>
      <c r="H126" s="39"/>
      <c r="I126" s="532" t="s">
        <v>117</v>
      </c>
      <c r="J126" s="533"/>
      <c r="K126" s="552"/>
      <c r="L126" s="553"/>
      <c r="M126" s="32"/>
    </row>
    <row r="127" spans="1:13">
      <c r="A127" s="37" t="s">
        <v>58</v>
      </c>
      <c r="B127" s="48"/>
      <c r="C127" s="48"/>
      <c r="D127" s="48"/>
      <c r="E127" s="48"/>
      <c r="F127" s="48"/>
      <c r="G127" s="48"/>
      <c r="H127" s="49"/>
      <c r="I127" s="550" t="s">
        <v>59</v>
      </c>
      <c r="J127" s="551"/>
      <c r="K127" s="552">
        <v>0.1</v>
      </c>
      <c r="L127" s="553"/>
      <c r="M127" s="32">
        <f>K127*12*I87</f>
        <v>1897.8000000000002</v>
      </c>
    </row>
    <row r="128" spans="1:13" ht="19.5" thickBot="1">
      <c r="A128" s="37" t="s">
        <v>60</v>
      </c>
      <c r="B128" s="48"/>
      <c r="C128" s="48"/>
      <c r="D128" s="48"/>
      <c r="E128" s="48"/>
      <c r="F128" s="48"/>
      <c r="G128" s="48"/>
      <c r="H128" s="49"/>
      <c r="I128" s="545" t="s">
        <v>61</v>
      </c>
      <c r="J128" s="546"/>
      <c r="K128" s="575">
        <v>0.15</v>
      </c>
      <c r="L128" s="576"/>
      <c r="M128" s="71">
        <f>K128*12*I87</f>
        <v>2846.7</v>
      </c>
    </row>
    <row r="129" spans="1:13" ht="19.5" thickBot="1">
      <c r="A129" s="601" t="s">
        <v>109</v>
      </c>
      <c r="B129" s="602"/>
      <c r="C129" s="602"/>
      <c r="D129" s="602"/>
      <c r="E129" s="602"/>
      <c r="F129" s="602"/>
      <c r="G129" s="602"/>
      <c r="H129" s="603"/>
      <c r="I129" s="72"/>
      <c r="J129" s="73"/>
      <c r="K129" s="569">
        <f>K130+K131+K133+K134</f>
        <v>1.6699999999999997</v>
      </c>
      <c r="L129" s="570"/>
      <c r="M129" s="55">
        <f>K129*12*I87</f>
        <v>31693.259999999995</v>
      </c>
    </row>
    <row r="130" spans="1:13">
      <c r="A130" s="29" t="s">
        <v>63</v>
      </c>
      <c r="B130" s="38"/>
      <c r="C130" s="38"/>
      <c r="D130" s="38"/>
      <c r="E130" s="38"/>
      <c r="F130" s="38"/>
      <c r="G130" s="38"/>
      <c r="H130" s="39"/>
      <c r="I130" s="571" t="s">
        <v>64</v>
      </c>
      <c r="J130" s="572"/>
      <c r="K130" s="573">
        <v>0.57999999999999996</v>
      </c>
      <c r="L130" s="574"/>
      <c r="M130" s="32">
        <f>K130*12*I87</f>
        <v>11007.239999999998</v>
      </c>
    </row>
    <row r="131" spans="1:13">
      <c r="A131" s="33" t="s">
        <v>116</v>
      </c>
      <c r="B131" s="82"/>
      <c r="C131" s="82"/>
      <c r="D131" s="82"/>
      <c r="E131" s="82"/>
      <c r="F131" s="46"/>
      <c r="G131" s="82"/>
      <c r="H131" s="47"/>
      <c r="I131" s="604" t="s">
        <v>115</v>
      </c>
      <c r="J131" s="605"/>
      <c r="K131" s="552">
        <v>0.22</v>
      </c>
      <c r="L131" s="553"/>
      <c r="M131" s="32">
        <f>K131*12*I87</f>
        <v>4175.16</v>
      </c>
    </row>
    <row r="132" spans="1:13">
      <c r="A132" s="29" t="s">
        <v>114</v>
      </c>
      <c r="B132" s="38"/>
      <c r="C132" s="38"/>
      <c r="D132" s="38"/>
      <c r="E132" s="38"/>
      <c r="F132" s="38"/>
      <c r="G132" s="38"/>
      <c r="H132" s="39"/>
      <c r="I132" s="532" t="s">
        <v>113</v>
      </c>
      <c r="J132" s="533"/>
      <c r="K132" s="94"/>
      <c r="L132" s="95"/>
      <c r="M132" s="32"/>
    </row>
    <row r="133" spans="1:13">
      <c r="A133" s="34" t="s">
        <v>65</v>
      </c>
      <c r="B133" s="99"/>
      <c r="C133" s="99"/>
      <c r="D133" s="99"/>
      <c r="E133" s="99"/>
      <c r="F133" s="99"/>
      <c r="G133" s="99"/>
      <c r="H133" s="100"/>
      <c r="I133" s="35" t="s">
        <v>66</v>
      </c>
      <c r="J133" s="36"/>
      <c r="K133" s="552">
        <v>0.69</v>
      </c>
      <c r="L133" s="553"/>
      <c r="M133" s="32">
        <f>K133*12*I87</f>
        <v>13094.82</v>
      </c>
    </row>
    <row r="134" spans="1:13" ht="19.5" thickBot="1">
      <c r="A134" s="37" t="s">
        <v>58</v>
      </c>
      <c r="B134" s="48"/>
      <c r="C134" s="48"/>
      <c r="D134" s="48"/>
      <c r="E134" s="48"/>
      <c r="F134" s="48"/>
      <c r="G134" s="48"/>
      <c r="H134" s="49"/>
      <c r="I134" s="545" t="s">
        <v>59</v>
      </c>
      <c r="J134" s="546"/>
      <c r="K134" s="575">
        <v>0.18</v>
      </c>
      <c r="L134" s="576"/>
      <c r="M134" s="32">
        <f>K134*12*I87</f>
        <v>3416.0400000000004</v>
      </c>
    </row>
    <row r="135" spans="1:13" ht="19.5" thickBot="1">
      <c r="A135" s="103" t="s">
        <v>108</v>
      </c>
      <c r="B135" s="104"/>
      <c r="C135" s="104"/>
      <c r="D135" s="104"/>
      <c r="E135" s="104"/>
      <c r="F135" s="104"/>
      <c r="G135" s="104"/>
      <c r="H135" s="105"/>
      <c r="I135" s="606" t="s">
        <v>68</v>
      </c>
      <c r="J135" s="607"/>
      <c r="K135" s="608">
        <v>22.9</v>
      </c>
      <c r="L135" s="609"/>
      <c r="M135" s="55">
        <f>K135*12*I87</f>
        <v>434596.19999999995</v>
      </c>
    </row>
    <row r="136" spans="1:13" ht="19.5" thickBot="1">
      <c r="A136" s="581" t="s">
        <v>107</v>
      </c>
      <c r="B136" s="582"/>
      <c r="C136" s="582"/>
      <c r="D136" s="582"/>
      <c r="E136" s="582"/>
      <c r="F136" s="582"/>
      <c r="G136" s="582"/>
      <c r="H136" s="583"/>
      <c r="I136" s="534" t="s">
        <v>71</v>
      </c>
      <c r="J136" s="535"/>
      <c r="K136" s="558">
        <v>1.98</v>
      </c>
      <c r="L136" s="570"/>
      <c r="M136" s="55">
        <f>K136*12*I87</f>
        <v>37576.439999999995</v>
      </c>
    </row>
    <row r="137" spans="1:13" ht="19.5" thickBot="1">
      <c r="A137" s="103" t="s">
        <v>106</v>
      </c>
      <c r="B137" s="104"/>
      <c r="C137" s="104"/>
      <c r="D137" s="104"/>
      <c r="E137" s="104"/>
      <c r="F137" s="104"/>
      <c r="G137" s="104"/>
      <c r="H137" s="105"/>
      <c r="I137" s="53"/>
      <c r="J137" s="54"/>
      <c r="K137" s="558">
        <v>0.09</v>
      </c>
      <c r="L137" s="570"/>
      <c r="M137" s="55">
        <f>K137*12*I87</f>
        <v>1708.0200000000002</v>
      </c>
    </row>
    <row r="138" spans="1:13">
      <c r="A138" s="33" t="s">
        <v>75</v>
      </c>
      <c r="B138" s="46"/>
      <c r="C138" s="46"/>
      <c r="D138" s="46"/>
      <c r="E138" s="46"/>
      <c r="F138" s="46"/>
      <c r="G138" s="46"/>
      <c r="H138" s="47"/>
      <c r="I138" s="534" t="s">
        <v>14</v>
      </c>
      <c r="J138" s="535"/>
      <c r="K138" s="94"/>
      <c r="L138" s="95"/>
      <c r="M138" s="32"/>
    </row>
    <row r="139" spans="1:13" ht="19.5" thickBot="1">
      <c r="A139" s="33" t="s">
        <v>76</v>
      </c>
      <c r="B139" s="46"/>
      <c r="C139" s="46"/>
      <c r="D139" s="46"/>
      <c r="E139" s="46"/>
      <c r="F139" s="46"/>
      <c r="G139" s="46"/>
      <c r="H139" s="47"/>
      <c r="I139" s="9"/>
      <c r="J139" s="10"/>
      <c r="K139" s="94"/>
      <c r="L139" s="95"/>
      <c r="M139" s="32"/>
    </row>
    <row r="140" spans="1:13" ht="19.5" thickBot="1">
      <c r="A140" s="581" t="s">
        <v>105</v>
      </c>
      <c r="B140" s="582"/>
      <c r="C140" s="582"/>
      <c r="D140" s="582"/>
      <c r="E140" s="582"/>
      <c r="F140" s="582"/>
      <c r="G140" s="582"/>
      <c r="H140" s="583"/>
      <c r="I140" s="53"/>
      <c r="J140" s="54"/>
      <c r="K140" s="558">
        <v>8.34</v>
      </c>
      <c r="L140" s="570"/>
      <c r="M140" s="55">
        <f>K140*12*I87</f>
        <v>158276.51999999999</v>
      </c>
    </row>
    <row r="141" spans="1:13">
      <c r="A141" s="33" t="s">
        <v>131</v>
      </c>
      <c r="B141" s="82"/>
      <c r="C141" s="82"/>
      <c r="D141" s="82"/>
      <c r="E141" s="82"/>
      <c r="F141" s="46"/>
      <c r="G141" s="82"/>
      <c r="H141" s="47"/>
      <c r="I141" s="541" t="s">
        <v>79</v>
      </c>
      <c r="J141" s="542"/>
      <c r="K141" s="81"/>
      <c r="L141" s="95"/>
      <c r="M141" s="32"/>
    </row>
    <row r="142" spans="1:13">
      <c r="A142" s="33" t="s">
        <v>130</v>
      </c>
      <c r="B142" s="82"/>
      <c r="C142" s="82"/>
      <c r="D142" s="82"/>
      <c r="E142" s="82"/>
      <c r="F142" s="46"/>
      <c r="G142" s="82"/>
      <c r="H142" s="47"/>
      <c r="I142" s="541" t="s">
        <v>81</v>
      </c>
      <c r="J142" s="542"/>
      <c r="K142" s="81"/>
      <c r="L142" s="95"/>
      <c r="M142" s="32"/>
    </row>
    <row r="143" spans="1:13">
      <c r="A143" s="33" t="s">
        <v>129</v>
      </c>
      <c r="B143" s="82"/>
      <c r="C143" s="82"/>
      <c r="D143" s="82"/>
      <c r="E143" s="82"/>
      <c r="F143" s="46"/>
      <c r="G143" s="82"/>
      <c r="H143" s="47"/>
      <c r="I143" s="541" t="s">
        <v>83</v>
      </c>
      <c r="J143" s="542"/>
      <c r="K143" s="81"/>
      <c r="L143" s="95"/>
      <c r="M143" s="32"/>
    </row>
    <row r="144" spans="1:13">
      <c r="A144" s="33" t="s">
        <v>128</v>
      </c>
      <c r="B144" s="82"/>
      <c r="C144" s="82"/>
      <c r="D144" s="82"/>
      <c r="E144" s="82"/>
      <c r="F144" s="46"/>
      <c r="G144" s="82"/>
      <c r="H144" s="47"/>
      <c r="I144" s="541" t="s">
        <v>85</v>
      </c>
      <c r="J144" s="542"/>
      <c r="K144" s="81"/>
      <c r="L144" s="95"/>
      <c r="M144" s="32"/>
    </row>
    <row r="145" spans="1:13">
      <c r="A145" s="33" t="s">
        <v>127</v>
      </c>
      <c r="B145" s="82"/>
      <c r="C145" s="82"/>
      <c r="D145" s="82"/>
      <c r="E145" s="82"/>
      <c r="F145" s="46"/>
      <c r="G145" s="82"/>
      <c r="H145" s="47"/>
      <c r="I145" s="541" t="s">
        <v>87</v>
      </c>
      <c r="J145" s="542"/>
      <c r="K145" s="81"/>
      <c r="L145" s="95"/>
      <c r="M145" s="32"/>
    </row>
    <row r="146" spans="1:13">
      <c r="A146" s="33" t="s">
        <v>126</v>
      </c>
      <c r="B146" s="82"/>
      <c r="C146" s="82"/>
      <c r="D146" s="82"/>
      <c r="E146" s="82"/>
      <c r="F146" s="46"/>
      <c r="G146" s="82"/>
      <c r="H146" s="47"/>
      <c r="I146" s="9"/>
      <c r="J146" s="10"/>
      <c r="K146" s="81"/>
      <c r="L146" s="95"/>
      <c r="M146" s="32"/>
    </row>
    <row r="147" spans="1:13">
      <c r="A147" s="33" t="s">
        <v>125</v>
      </c>
      <c r="B147" s="82"/>
      <c r="C147" s="82"/>
      <c r="D147" s="82"/>
      <c r="E147" s="82"/>
      <c r="F147" s="46"/>
      <c r="G147" s="82"/>
      <c r="H147" s="47"/>
      <c r="I147" s="9"/>
      <c r="J147" s="10"/>
      <c r="K147" s="81"/>
      <c r="L147" s="95"/>
      <c r="M147" s="32"/>
    </row>
    <row r="148" spans="1:13">
      <c r="A148" s="33" t="s">
        <v>91</v>
      </c>
      <c r="B148" s="82"/>
      <c r="C148" s="82"/>
      <c r="D148" s="82"/>
      <c r="E148" s="82"/>
      <c r="F148" s="46"/>
      <c r="G148" s="82"/>
      <c r="H148" s="47"/>
      <c r="I148" s="9"/>
      <c r="J148" s="10"/>
      <c r="K148" s="81"/>
      <c r="L148" s="95"/>
      <c r="M148" s="32"/>
    </row>
    <row r="149" spans="1:13" ht="19.5" thickBot="1">
      <c r="A149" s="33" t="s">
        <v>124</v>
      </c>
      <c r="B149" s="82"/>
      <c r="C149" s="82"/>
      <c r="D149" s="82"/>
      <c r="E149" s="82"/>
      <c r="F149" s="46"/>
      <c r="G149" s="82"/>
      <c r="H149" s="47"/>
      <c r="I149" s="9"/>
      <c r="J149" s="10"/>
      <c r="K149" s="81"/>
      <c r="L149" s="95"/>
      <c r="M149" s="32"/>
    </row>
    <row r="150" spans="1:13">
      <c r="A150" s="83" t="s">
        <v>94</v>
      </c>
      <c r="B150" s="84"/>
      <c r="C150" s="84"/>
      <c r="D150" s="84"/>
      <c r="E150" s="84"/>
      <c r="F150" s="84"/>
      <c r="G150" s="84"/>
      <c r="H150" s="84"/>
      <c r="I150" s="534" t="s">
        <v>95</v>
      </c>
      <c r="J150" s="535"/>
      <c r="K150" s="16"/>
      <c r="L150" s="17"/>
      <c r="M150" s="18"/>
    </row>
    <row r="151" spans="1:13" ht="19.5" thickBot="1">
      <c r="A151" s="85" t="s">
        <v>96</v>
      </c>
      <c r="B151" s="86"/>
      <c r="C151" s="86"/>
      <c r="D151" s="86"/>
      <c r="E151" s="86"/>
      <c r="F151" s="86"/>
      <c r="G151" s="86"/>
      <c r="H151" s="86"/>
      <c r="I151" s="87"/>
      <c r="J151" s="27"/>
      <c r="K151" s="26"/>
      <c r="L151" s="27"/>
      <c r="M151" s="28"/>
    </row>
    <row r="152" spans="1:13" ht="19.5" thickBot="1">
      <c r="A152" s="581" t="s">
        <v>97</v>
      </c>
      <c r="B152" s="582"/>
      <c r="C152" s="582"/>
      <c r="D152" s="582"/>
      <c r="E152" s="582"/>
      <c r="F152" s="582"/>
      <c r="G152" s="582"/>
      <c r="H152" s="589"/>
      <c r="I152" s="590" t="s">
        <v>98</v>
      </c>
      <c r="J152" s="591"/>
      <c r="K152" s="592">
        <v>1.69</v>
      </c>
      <c r="L152" s="593"/>
      <c r="M152" s="88">
        <f>K152*12*I87</f>
        <v>32072.820000000003</v>
      </c>
    </row>
    <row r="153" spans="1:13" ht="19.5" thickBot="1">
      <c r="A153" s="610" t="s">
        <v>99</v>
      </c>
      <c r="B153" s="610"/>
      <c r="C153" s="610"/>
      <c r="D153" s="610"/>
      <c r="E153" s="610"/>
      <c r="F153" s="610"/>
      <c r="G153" s="610"/>
      <c r="H153" s="610"/>
      <c r="I153" s="534" t="s">
        <v>95</v>
      </c>
      <c r="J153" s="535"/>
      <c r="K153" s="611">
        <v>0.4</v>
      </c>
      <c r="L153" s="611"/>
      <c r="M153" s="32">
        <f>K153*I87*12</f>
        <v>7591.2000000000007</v>
      </c>
    </row>
    <row r="154" spans="1:13" ht="19.5" thickBot="1">
      <c r="A154" s="90" t="s">
        <v>100</v>
      </c>
      <c r="B154" s="91"/>
      <c r="C154" s="91"/>
      <c r="D154" s="91"/>
      <c r="E154" s="91"/>
      <c r="F154" s="91"/>
      <c r="G154" s="91"/>
      <c r="H154" s="91"/>
      <c r="I154" s="92"/>
      <c r="J154" s="93"/>
      <c r="K154" s="590"/>
      <c r="L154" s="594"/>
      <c r="M154" s="88">
        <f>K154*12*I87</f>
        <v>0</v>
      </c>
    </row>
    <row r="155" spans="1:13" ht="19.5" thickBot="1">
      <c r="A155" s="581" t="s">
        <v>102</v>
      </c>
      <c r="B155" s="582"/>
      <c r="C155" s="582"/>
      <c r="D155" s="582"/>
      <c r="E155" s="582"/>
      <c r="F155" s="582"/>
      <c r="G155" s="582"/>
      <c r="H155" s="582"/>
      <c r="I155" s="89"/>
      <c r="J155" s="88"/>
      <c r="K155" s="584">
        <f>K88+K98+K111+K140+K152+K154+K153</f>
        <v>65.14</v>
      </c>
      <c r="L155" s="585"/>
      <c r="M155" s="88">
        <f>M88+M98+M111+M140+M152+M154+M153</f>
        <v>1236226.92</v>
      </c>
    </row>
    <row r="158" spans="1:13">
      <c r="A158" s="597" t="s">
        <v>104</v>
      </c>
      <c r="B158" s="597"/>
      <c r="C158" s="597"/>
      <c r="D158" s="597"/>
      <c r="E158" s="597"/>
      <c r="F158" s="597"/>
      <c r="G158" s="597"/>
      <c r="H158" s="597"/>
      <c r="I158" s="597"/>
      <c r="J158" s="597"/>
      <c r="K158" s="597"/>
      <c r="L158" s="597"/>
      <c r="M158" s="2"/>
    </row>
    <row r="159" spans="1:13">
      <c r="A159" s="537" t="s">
        <v>0</v>
      </c>
      <c r="B159" s="537"/>
      <c r="C159" s="537"/>
      <c r="D159" s="537"/>
      <c r="E159" s="537"/>
      <c r="F159" s="537"/>
      <c r="G159" s="537"/>
      <c r="H159" s="537"/>
      <c r="I159" s="537"/>
      <c r="J159" s="537"/>
      <c r="K159" s="537"/>
      <c r="L159" s="537"/>
      <c r="M159" s="2"/>
    </row>
    <row r="160" spans="1:13">
      <c r="A160" s="3"/>
      <c r="B160" s="3"/>
      <c r="C160" s="3"/>
      <c r="D160" s="3"/>
      <c r="E160" s="3"/>
      <c r="F160" s="3" t="s">
        <v>123</v>
      </c>
      <c r="G160" s="3"/>
      <c r="H160" s="3"/>
      <c r="I160" s="3"/>
      <c r="J160" s="3"/>
      <c r="K160" s="3"/>
      <c r="L160" s="598">
        <v>45658</v>
      </c>
      <c r="M160" s="598"/>
    </row>
    <row r="161" spans="1:13">
      <c r="A161" s="4"/>
      <c r="B161" s="5"/>
      <c r="C161" s="538" t="s">
        <v>2</v>
      </c>
      <c r="D161" s="538"/>
      <c r="E161" s="538"/>
      <c r="F161" s="5"/>
      <c r="G161" s="5"/>
      <c r="H161" s="6"/>
      <c r="I161" s="539" t="s">
        <v>3</v>
      </c>
      <c r="J161" s="540"/>
      <c r="K161" s="539" t="s">
        <v>4</v>
      </c>
      <c r="L161" s="540"/>
      <c r="M161" s="7"/>
    </row>
    <row r="162" spans="1:13">
      <c r="A162" s="8"/>
      <c r="B162" s="9"/>
      <c r="C162" s="9"/>
      <c r="D162" s="9"/>
      <c r="E162" s="9"/>
      <c r="F162" s="9"/>
      <c r="G162" s="9"/>
      <c r="H162" s="10"/>
      <c r="I162" s="9"/>
      <c r="J162" s="10"/>
      <c r="K162" s="541" t="s">
        <v>5</v>
      </c>
      <c r="L162" s="542"/>
      <c r="M162" s="11" t="s">
        <v>6</v>
      </c>
    </row>
    <row r="163" spans="1:13">
      <c r="A163" s="8"/>
      <c r="B163" s="9"/>
      <c r="C163" s="9"/>
      <c r="D163" s="9"/>
      <c r="E163" s="9"/>
      <c r="F163" s="9"/>
      <c r="G163" s="9"/>
      <c r="H163" s="10"/>
      <c r="I163" s="541" t="s">
        <v>7</v>
      </c>
      <c r="J163" s="542"/>
      <c r="K163" s="532" t="s">
        <v>8</v>
      </c>
      <c r="L163" s="533"/>
      <c r="M163" s="11" t="s">
        <v>9</v>
      </c>
    </row>
    <row r="164" spans="1:13" ht="19.5" thickBot="1">
      <c r="A164" s="4"/>
      <c r="B164" s="5"/>
      <c r="C164" s="5"/>
      <c r="D164" s="5"/>
      <c r="E164" s="5"/>
      <c r="F164" s="5"/>
      <c r="G164" s="5"/>
      <c r="H164" s="6"/>
      <c r="I164" s="599">
        <v>604.4</v>
      </c>
      <c r="J164" s="600"/>
      <c r="K164" s="545"/>
      <c r="L164" s="546"/>
      <c r="M164" s="12"/>
    </row>
    <row r="165" spans="1:13">
      <c r="A165" s="13" t="s">
        <v>10</v>
      </c>
      <c r="B165" s="14"/>
      <c r="C165" s="14"/>
      <c r="D165" s="14"/>
      <c r="E165" s="14"/>
      <c r="F165" s="14"/>
      <c r="G165" s="14"/>
      <c r="H165" s="15"/>
      <c r="I165" s="16"/>
      <c r="J165" s="17"/>
      <c r="K165" s="547">
        <f>K168+K171</f>
        <v>9.59</v>
      </c>
      <c r="L165" s="548"/>
      <c r="M165" s="18">
        <f>K165*12*I164</f>
        <v>69554.351999999999</v>
      </c>
    </row>
    <row r="166" spans="1:13">
      <c r="A166" s="19" t="s">
        <v>11</v>
      </c>
      <c r="B166" s="20"/>
      <c r="C166" s="20"/>
      <c r="D166" s="20"/>
      <c r="E166" s="20"/>
      <c r="F166" s="20"/>
      <c r="G166" s="20"/>
      <c r="H166" s="21"/>
      <c r="I166" s="9"/>
      <c r="J166" s="10"/>
      <c r="K166" s="9"/>
      <c r="L166" s="10"/>
      <c r="M166" s="22"/>
    </row>
    <row r="167" spans="1:13" ht="19.5" thickBot="1">
      <c r="A167" s="23" t="s">
        <v>12</v>
      </c>
      <c r="B167" s="24"/>
      <c r="C167" s="24"/>
      <c r="D167" s="24"/>
      <c r="E167" s="24"/>
      <c r="F167" s="24"/>
      <c r="G167" s="24"/>
      <c r="H167" s="25"/>
      <c r="I167" s="26"/>
      <c r="J167" s="27"/>
      <c r="K167" s="26"/>
      <c r="L167" s="27"/>
      <c r="M167" s="28"/>
    </row>
    <row r="168" spans="1:13">
      <c r="A168" s="29" t="s">
        <v>13</v>
      </c>
      <c r="B168" s="30"/>
      <c r="C168" s="30"/>
      <c r="D168" s="30"/>
      <c r="E168" s="30"/>
      <c r="F168" s="30"/>
      <c r="G168" s="30"/>
      <c r="H168" s="31"/>
      <c r="I168" s="532" t="s">
        <v>14</v>
      </c>
      <c r="J168" s="533"/>
      <c r="K168" s="534">
        <v>5.54</v>
      </c>
      <c r="L168" s="535"/>
      <c r="M168" s="32">
        <f>K168*12*I164</f>
        <v>40180.512000000002</v>
      </c>
    </row>
    <row r="169" spans="1:13">
      <c r="A169" s="33" t="s">
        <v>15</v>
      </c>
      <c r="B169" s="9"/>
      <c r="C169" s="9"/>
      <c r="D169" s="9"/>
      <c r="E169" s="9"/>
      <c r="F169" s="9"/>
      <c r="G169" s="9"/>
      <c r="H169" s="10"/>
      <c r="I169" s="541" t="s">
        <v>16</v>
      </c>
      <c r="J169" s="542"/>
      <c r="K169" s="2"/>
      <c r="L169" s="10"/>
      <c r="M169" s="32"/>
    </row>
    <row r="170" spans="1:13">
      <c r="A170" s="29" t="s">
        <v>17</v>
      </c>
      <c r="B170" s="30"/>
      <c r="C170" s="30"/>
      <c r="D170" s="30"/>
      <c r="E170" s="30"/>
      <c r="F170" s="30"/>
      <c r="G170" s="30"/>
      <c r="H170" s="31"/>
      <c r="I170" s="532"/>
      <c r="J170" s="533"/>
      <c r="K170" s="2"/>
      <c r="L170" s="10"/>
      <c r="M170" s="32"/>
    </row>
    <row r="171" spans="1:13">
      <c r="A171" s="29" t="s">
        <v>18</v>
      </c>
      <c r="B171" s="30"/>
      <c r="C171" s="30"/>
      <c r="D171" s="30"/>
      <c r="E171" s="30"/>
      <c r="F171" s="30"/>
      <c r="G171" s="30"/>
      <c r="H171" s="31"/>
      <c r="I171" s="550" t="s">
        <v>19</v>
      </c>
      <c r="J171" s="551"/>
      <c r="K171" s="541">
        <v>4.05</v>
      </c>
      <c r="L171" s="542"/>
      <c r="M171" s="32">
        <f>K171*12*I164</f>
        <v>29373.839999999997</v>
      </c>
    </row>
    <row r="172" spans="1:13">
      <c r="A172" s="34" t="s">
        <v>20</v>
      </c>
      <c r="B172" s="35"/>
      <c r="C172" s="35"/>
      <c r="D172" s="35"/>
      <c r="E172" s="35"/>
      <c r="F172" s="35"/>
      <c r="G172" s="35"/>
      <c r="H172" s="36"/>
      <c r="I172" s="541" t="s">
        <v>16</v>
      </c>
      <c r="J172" s="542"/>
      <c r="K172" s="3"/>
      <c r="L172" s="21"/>
      <c r="M172" s="32"/>
    </row>
    <row r="173" spans="1:13">
      <c r="A173" s="37" t="s">
        <v>21</v>
      </c>
      <c r="B173" s="5"/>
      <c r="C173" s="5"/>
      <c r="D173" s="5"/>
      <c r="E173" s="5"/>
      <c r="F173" s="5"/>
      <c r="G173" s="5"/>
      <c r="H173" s="6"/>
      <c r="I173" s="541"/>
      <c r="J173" s="542"/>
      <c r="K173" s="2"/>
      <c r="L173" s="10"/>
      <c r="M173" s="32"/>
    </row>
    <row r="174" spans="1:13" ht="19.5" thickBot="1">
      <c r="A174" s="29" t="s">
        <v>22</v>
      </c>
      <c r="B174" s="38"/>
      <c r="C174" s="38"/>
      <c r="D174" s="38"/>
      <c r="E174" s="38"/>
      <c r="F174" s="38"/>
      <c r="G174" s="38"/>
      <c r="H174" s="39"/>
      <c r="I174" s="30"/>
      <c r="J174" s="31"/>
      <c r="K174" s="552"/>
      <c r="L174" s="553"/>
      <c r="M174" s="32"/>
    </row>
    <row r="175" spans="1:13">
      <c r="A175" s="13" t="s">
        <v>23</v>
      </c>
      <c r="B175" s="40"/>
      <c r="C175" s="40"/>
      <c r="D175" s="40"/>
      <c r="E175" s="40"/>
      <c r="F175" s="40"/>
      <c r="G175" s="40"/>
      <c r="H175" s="41"/>
      <c r="I175" s="16"/>
      <c r="J175" s="42"/>
      <c r="K175" s="554">
        <f>K177+K182+K185</f>
        <v>6.1999999999999993</v>
      </c>
      <c r="L175" s="548"/>
      <c r="M175" s="18">
        <f>K175*12*I164</f>
        <v>44967.359999999993</v>
      </c>
    </row>
    <row r="176" spans="1:13" ht="19.5" thickBot="1">
      <c r="A176" s="23" t="s">
        <v>24</v>
      </c>
      <c r="B176" s="43"/>
      <c r="C176" s="43"/>
      <c r="D176" s="43"/>
      <c r="E176" s="43"/>
      <c r="F176" s="43"/>
      <c r="G176" s="43"/>
      <c r="H176" s="44"/>
      <c r="I176" s="26"/>
      <c r="J176" s="45"/>
      <c r="K176" s="26"/>
      <c r="L176" s="27"/>
      <c r="M176" s="28"/>
    </row>
    <row r="177" spans="1:13">
      <c r="A177" s="33" t="s">
        <v>25</v>
      </c>
      <c r="B177" s="46"/>
      <c r="C177" s="46"/>
      <c r="D177" s="46"/>
      <c r="E177" s="46"/>
      <c r="F177" s="46"/>
      <c r="G177" s="46"/>
      <c r="H177" s="47"/>
      <c r="I177" s="541" t="s">
        <v>14</v>
      </c>
      <c r="J177" s="542"/>
      <c r="K177" s="534">
        <v>3.11</v>
      </c>
      <c r="L177" s="535"/>
      <c r="M177" s="32">
        <f>K177*12*I164</f>
        <v>22556.207999999999</v>
      </c>
    </row>
    <row r="178" spans="1:13">
      <c r="A178" s="29" t="s">
        <v>26</v>
      </c>
      <c r="B178" s="38"/>
      <c r="C178" s="38"/>
      <c r="D178" s="38"/>
      <c r="E178" s="38"/>
      <c r="F178" s="38"/>
      <c r="G178" s="38"/>
      <c r="H178" s="39"/>
      <c r="I178" s="96"/>
      <c r="J178" s="97"/>
      <c r="K178" s="2"/>
      <c r="L178" s="10"/>
      <c r="M178" s="32"/>
    </row>
    <row r="179" spans="1:13">
      <c r="A179" s="33" t="s">
        <v>15</v>
      </c>
      <c r="B179" s="9"/>
      <c r="C179" s="9"/>
      <c r="D179" s="9"/>
      <c r="E179" s="9"/>
      <c r="F179" s="9"/>
      <c r="G179" s="9"/>
      <c r="H179" s="10"/>
      <c r="I179" s="541" t="s">
        <v>16</v>
      </c>
      <c r="J179" s="542"/>
      <c r="K179" s="2"/>
      <c r="L179" s="10"/>
      <c r="M179" s="32"/>
    </row>
    <row r="180" spans="1:13">
      <c r="A180" s="29" t="s">
        <v>17</v>
      </c>
      <c r="B180" s="30"/>
      <c r="C180" s="30"/>
      <c r="D180" s="30"/>
      <c r="E180" s="30"/>
      <c r="F180" s="30"/>
      <c r="G180" s="30"/>
      <c r="H180" s="31"/>
      <c r="I180" s="532"/>
      <c r="J180" s="533"/>
      <c r="K180" s="2"/>
      <c r="L180" s="10"/>
      <c r="M180" s="32"/>
    </row>
    <row r="181" spans="1:13">
      <c r="A181" s="34" t="s">
        <v>27</v>
      </c>
      <c r="B181" s="35"/>
      <c r="C181" s="36"/>
      <c r="D181" s="9"/>
      <c r="E181" s="9"/>
      <c r="F181" s="9"/>
      <c r="G181" s="9"/>
      <c r="H181" s="10"/>
      <c r="I181" s="541" t="s">
        <v>16</v>
      </c>
      <c r="J181" s="542"/>
      <c r="K181" s="2"/>
      <c r="L181" s="10"/>
      <c r="M181" s="32"/>
    </row>
    <row r="182" spans="1:13">
      <c r="A182" s="33" t="s">
        <v>28</v>
      </c>
      <c r="B182" s="9"/>
      <c r="C182" s="9"/>
      <c r="D182" s="35"/>
      <c r="E182" s="35"/>
      <c r="F182" s="35"/>
      <c r="G182" s="35"/>
      <c r="H182" s="36"/>
      <c r="I182" s="550" t="s">
        <v>19</v>
      </c>
      <c r="J182" s="551"/>
      <c r="K182" s="541">
        <v>1.36</v>
      </c>
      <c r="L182" s="542"/>
      <c r="M182" s="32">
        <f>K182*12*I164</f>
        <v>9863.8079999999991</v>
      </c>
    </row>
    <row r="183" spans="1:13">
      <c r="A183" s="37" t="s">
        <v>29</v>
      </c>
      <c r="B183" s="48"/>
      <c r="C183" s="48"/>
      <c r="D183" s="48"/>
      <c r="E183" s="48"/>
      <c r="F183" s="48"/>
      <c r="G183" s="48"/>
      <c r="H183" s="49"/>
      <c r="I183" s="539" t="s">
        <v>30</v>
      </c>
      <c r="J183" s="540"/>
      <c r="K183" s="2"/>
      <c r="L183" s="10"/>
      <c r="M183" s="32"/>
    </row>
    <row r="184" spans="1:13">
      <c r="A184" s="29"/>
      <c r="B184" s="38"/>
      <c r="C184" s="38"/>
      <c r="D184" s="38"/>
      <c r="E184" s="38"/>
      <c r="F184" s="38"/>
      <c r="G184" s="38"/>
      <c r="H184" s="39"/>
      <c r="I184" s="30" t="s">
        <v>31</v>
      </c>
      <c r="J184" s="31"/>
      <c r="K184" s="2"/>
      <c r="L184" s="10"/>
      <c r="M184" s="32"/>
    </row>
    <row r="185" spans="1:13">
      <c r="A185" s="37" t="s">
        <v>32</v>
      </c>
      <c r="B185" s="48"/>
      <c r="C185" s="48"/>
      <c r="D185" s="48"/>
      <c r="E185" s="48"/>
      <c r="F185" s="48"/>
      <c r="G185" s="48"/>
      <c r="H185" s="49"/>
      <c r="I185" s="539" t="s">
        <v>19</v>
      </c>
      <c r="J185" s="540"/>
      <c r="K185" s="541">
        <v>1.73</v>
      </c>
      <c r="L185" s="542"/>
      <c r="M185" s="32">
        <f>K185*12*I164</f>
        <v>12547.343999999999</v>
      </c>
    </row>
    <row r="186" spans="1:13">
      <c r="A186" s="29" t="s">
        <v>33</v>
      </c>
      <c r="B186" s="38"/>
      <c r="C186" s="38"/>
      <c r="D186" s="38"/>
      <c r="E186" s="38"/>
      <c r="F186" s="38"/>
      <c r="G186" s="38"/>
      <c r="H186" s="39"/>
      <c r="I186" s="30"/>
      <c r="J186" s="31"/>
      <c r="K186" s="2"/>
      <c r="L186" s="10"/>
      <c r="M186" s="32"/>
    </row>
    <row r="187" spans="1:13">
      <c r="A187" s="37" t="s">
        <v>34</v>
      </c>
      <c r="B187" s="48"/>
      <c r="C187" s="48"/>
      <c r="D187" s="48"/>
      <c r="E187" s="48"/>
      <c r="F187" s="48"/>
      <c r="G187" s="48"/>
      <c r="H187" s="49"/>
      <c r="I187" s="541" t="s">
        <v>16</v>
      </c>
      <c r="J187" s="542"/>
      <c r="K187" s="2"/>
      <c r="L187" s="10"/>
      <c r="M187" s="32"/>
    </row>
    <row r="188" spans="1:13">
      <c r="A188" s="37" t="s">
        <v>35</v>
      </c>
      <c r="B188" s="48"/>
      <c r="C188" s="48"/>
      <c r="D188" s="48"/>
      <c r="E188" s="48"/>
      <c r="F188" s="48"/>
      <c r="G188" s="48"/>
      <c r="H188" s="49"/>
      <c r="I188" s="539" t="s">
        <v>36</v>
      </c>
      <c r="J188" s="540"/>
      <c r="K188" s="5"/>
      <c r="L188" s="6"/>
      <c r="M188" s="7"/>
    </row>
    <row r="189" spans="1:13" ht="19.5" thickBot="1">
      <c r="A189" s="29"/>
      <c r="B189" s="38"/>
      <c r="C189" s="38"/>
      <c r="D189" s="38"/>
      <c r="E189" s="38"/>
      <c r="F189" s="38"/>
      <c r="G189" s="38"/>
      <c r="H189" s="39"/>
      <c r="I189" s="560" t="s">
        <v>37</v>
      </c>
      <c r="J189" s="561"/>
      <c r="K189" s="30"/>
      <c r="L189" s="31"/>
      <c r="M189" s="50"/>
    </row>
    <row r="190" spans="1:13">
      <c r="A190" s="51" t="s">
        <v>38</v>
      </c>
      <c r="B190" s="14"/>
      <c r="C190" s="14"/>
      <c r="D190" s="14"/>
      <c r="E190" s="14"/>
      <c r="F190" s="14"/>
      <c r="G190" s="16"/>
      <c r="H190" s="17"/>
      <c r="I190" s="16"/>
      <c r="J190" s="17"/>
      <c r="K190" s="562">
        <f>K192+K199+K209+K215+K216+K220</f>
        <v>47.769999999999996</v>
      </c>
      <c r="L190" s="548"/>
      <c r="M190" s="18">
        <f>M192+M199+M209+M215+M216+M220</f>
        <v>346466.25599999994</v>
      </c>
    </row>
    <row r="191" spans="1:13" ht="19.5" thickBot="1">
      <c r="A191" s="52"/>
      <c r="B191" s="26"/>
      <c r="C191" s="26"/>
      <c r="D191" s="26"/>
      <c r="E191" s="26"/>
      <c r="F191" s="26"/>
      <c r="G191" s="26"/>
      <c r="H191" s="27"/>
      <c r="I191" s="26"/>
      <c r="J191" s="27"/>
      <c r="K191" s="26"/>
      <c r="L191" s="27"/>
      <c r="M191" s="28"/>
    </row>
    <row r="192" spans="1:13" ht="19.5" thickBot="1">
      <c r="A192" s="581" t="s">
        <v>39</v>
      </c>
      <c r="B192" s="582"/>
      <c r="C192" s="582"/>
      <c r="D192" s="582"/>
      <c r="E192" s="582"/>
      <c r="F192" s="582"/>
      <c r="G192" s="582"/>
      <c r="H192" s="583"/>
      <c r="I192" s="53"/>
      <c r="J192" s="54"/>
      <c r="K192" s="566">
        <f>K193+K194+K195+K197+K198</f>
        <v>10.24</v>
      </c>
      <c r="L192" s="559"/>
      <c r="M192" s="55">
        <f>K192*12*I164</f>
        <v>74268.671999999991</v>
      </c>
    </row>
    <row r="193" spans="1:13">
      <c r="A193" s="29" t="s">
        <v>40</v>
      </c>
      <c r="B193" s="38"/>
      <c r="C193" s="38"/>
      <c r="D193" s="38"/>
      <c r="E193" s="38"/>
      <c r="F193" s="38"/>
      <c r="G193" s="38"/>
      <c r="H193" s="39"/>
      <c r="I193" s="532" t="s">
        <v>41</v>
      </c>
      <c r="J193" s="533"/>
      <c r="K193" s="534">
        <v>2.2400000000000002</v>
      </c>
      <c r="L193" s="535"/>
      <c r="M193" s="32">
        <f>K193*12*I164</f>
        <v>16246.272000000001</v>
      </c>
    </row>
    <row r="194" spans="1:13">
      <c r="A194" s="34" t="s">
        <v>42</v>
      </c>
      <c r="B194" s="99"/>
      <c r="C194" s="99"/>
      <c r="D194" s="99"/>
      <c r="E194" s="99"/>
      <c r="F194" s="99"/>
      <c r="G194" s="99"/>
      <c r="H194" s="100"/>
      <c r="I194" s="550" t="s">
        <v>43</v>
      </c>
      <c r="J194" s="551"/>
      <c r="K194" s="541">
        <v>5.28</v>
      </c>
      <c r="L194" s="542"/>
      <c r="M194" s="32">
        <f>K194*12*I164</f>
        <v>38294.784</v>
      </c>
    </row>
    <row r="195" spans="1:13">
      <c r="A195" s="37" t="s">
        <v>44</v>
      </c>
      <c r="B195" s="48"/>
      <c r="C195" s="48"/>
      <c r="D195" s="48"/>
      <c r="E195" s="48"/>
      <c r="F195" s="48"/>
      <c r="G195" s="48"/>
      <c r="H195" s="49"/>
      <c r="I195" s="539" t="s">
        <v>19</v>
      </c>
      <c r="J195" s="540"/>
      <c r="K195" s="541">
        <v>0.6</v>
      </c>
      <c r="L195" s="542"/>
      <c r="M195" s="32">
        <f>K195*12*I164</f>
        <v>4351.6799999999994</v>
      </c>
    </row>
    <row r="196" spans="1:13">
      <c r="A196" s="101" t="s">
        <v>45</v>
      </c>
      <c r="B196" s="30"/>
      <c r="C196" s="30"/>
      <c r="D196" s="30"/>
      <c r="E196" s="38"/>
      <c r="F196" s="38"/>
      <c r="G196" s="38"/>
      <c r="H196" s="39"/>
      <c r="I196" s="30"/>
      <c r="J196" s="31"/>
      <c r="K196" s="9"/>
      <c r="L196" s="10"/>
      <c r="M196" s="32"/>
    </row>
    <row r="197" spans="1:13">
      <c r="A197" s="34" t="s">
        <v>46</v>
      </c>
      <c r="B197" s="99"/>
      <c r="C197" s="99"/>
      <c r="D197" s="99"/>
      <c r="E197" s="99"/>
      <c r="F197" s="99"/>
      <c r="G197" s="99"/>
      <c r="H197" s="100"/>
      <c r="I197" s="550" t="s">
        <v>14</v>
      </c>
      <c r="J197" s="551"/>
      <c r="K197" s="541">
        <v>0.18</v>
      </c>
      <c r="L197" s="542"/>
      <c r="M197" s="32">
        <f>K197*12*I164</f>
        <v>1305.5040000000001</v>
      </c>
    </row>
    <row r="198" spans="1:13" ht="19.5" thickBot="1">
      <c r="A198" s="37" t="s">
        <v>47</v>
      </c>
      <c r="B198" s="48"/>
      <c r="C198" s="48"/>
      <c r="D198" s="48"/>
      <c r="E198" s="48"/>
      <c r="F198" s="48"/>
      <c r="G198" s="48"/>
      <c r="H198" s="49"/>
      <c r="I198" s="545" t="s">
        <v>14</v>
      </c>
      <c r="J198" s="546"/>
      <c r="K198" s="560">
        <v>1.94</v>
      </c>
      <c r="L198" s="561"/>
      <c r="M198" s="32">
        <f>K198*12*I164</f>
        <v>14070.432000000001</v>
      </c>
    </row>
    <row r="199" spans="1:13" ht="19.5" thickBot="1">
      <c r="A199" s="601" t="s">
        <v>48</v>
      </c>
      <c r="B199" s="602"/>
      <c r="C199" s="602"/>
      <c r="D199" s="602"/>
      <c r="E199" s="602"/>
      <c r="F199" s="602"/>
      <c r="G199" s="602"/>
      <c r="H199" s="603"/>
      <c r="I199" s="53"/>
      <c r="J199" s="54"/>
      <c r="K199" s="558">
        <f>K200+K201+K203+K204+K207+K208</f>
        <v>2.5499999999999998</v>
      </c>
      <c r="L199" s="559"/>
      <c r="M199" s="55">
        <f>K199*12*I164</f>
        <v>18494.64</v>
      </c>
    </row>
    <row r="200" spans="1:13">
      <c r="A200" s="102" t="s">
        <v>49</v>
      </c>
      <c r="B200" s="30"/>
      <c r="C200" s="30"/>
      <c r="D200" s="30"/>
      <c r="E200" s="30"/>
      <c r="F200" s="38"/>
      <c r="G200" s="38"/>
      <c r="H200" s="39"/>
      <c r="I200" s="68"/>
      <c r="J200" s="10"/>
      <c r="K200" s="534">
        <v>0.14000000000000001</v>
      </c>
      <c r="L200" s="535"/>
      <c r="M200" s="32">
        <f>K200*12*I164</f>
        <v>1015.3920000000001</v>
      </c>
    </row>
    <row r="201" spans="1:13">
      <c r="A201" s="4" t="s">
        <v>50</v>
      </c>
      <c r="B201" s="5"/>
      <c r="C201" s="5"/>
      <c r="D201" s="5"/>
      <c r="E201" s="5"/>
      <c r="F201" s="48"/>
      <c r="G201" s="48"/>
      <c r="H201" s="49"/>
      <c r="I201" s="541" t="s">
        <v>51</v>
      </c>
      <c r="J201" s="542"/>
      <c r="K201" s="541">
        <v>1.22</v>
      </c>
      <c r="L201" s="542"/>
      <c r="M201" s="32">
        <f>K201*12*I164</f>
        <v>8848.4159999999993</v>
      </c>
    </row>
    <row r="202" spans="1:13">
      <c r="A202" s="29" t="s">
        <v>52</v>
      </c>
      <c r="B202" s="38"/>
      <c r="C202" s="38"/>
      <c r="D202" s="38"/>
      <c r="E202" s="38"/>
      <c r="F202" s="38"/>
      <c r="G202" s="38"/>
      <c r="H202" s="39"/>
      <c r="I202" s="532" t="s">
        <v>53</v>
      </c>
      <c r="J202" s="533"/>
      <c r="K202" s="2"/>
      <c r="L202" s="10"/>
      <c r="M202" s="32"/>
    </row>
    <row r="203" spans="1:13">
      <c r="A203" s="34" t="s">
        <v>54</v>
      </c>
      <c r="B203" s="99"/>
      <c r="C203" s="99"/>
      <c r="D203" s="99"/>
      <c r="E203" s="99"/>
      <c r="F203" s="99"/>
      <c r="G203" s="99"/>
      <c r="H203" s="100"/>
      <c r="I203" s="550" t="s">
        <v>55</v>
      </c>
      <c r="J203" s="551"/>
      <c r="K203" s="541">
        <v>0.75</v>
      </c>
      <c r="L203" s="542"/>
      <c r="M203" s="32">
        <f>K203*12*I164</f>
        <v>5439.5999999999995</v>
      </c>
    </row>
    <row r="204" spans="1:13">
      <c r="A204" s="34" t="s">
        <v>56</v>
      </c>
      <c r="B204" s="99"/>
      <c r="C204" s="99"/>
      <c r="D204" s="99"/>
      <c r="E204" s="99"/>
      <c r="F204" s="99"/>
      <c r="G204" s="99"/>
      <c r="H204" s="100"/>
      <c r="I204" s="550" t="s">
        <v>57</v>
      </c>
      <c r="J204" s="551"/>
      <c r="K204" s="541">
        <v>0.19</v>
      </c>
      <c r="L204" s="542"/>
      <c r="M204" s="32">
        <f>K204*12*I164</f>
        <v>1378.0320000000002</v>
      </c>
    </row>
    <row r="205" spans="1:13">
      <c r="A205" s="37" t="s">
        <v>119</v>
      </c>
      <c r="B205" s="48"/>
      <c r="C205" s="48"/>
      <c r="D205" s="48"/>
      <c r="E205" s="48"/>
      <c r="F205" s="48"/>
      <c r="G205" s="48"/>
      <c r="H205" s="49"/>
      <c r="I205" s="604" t="s">
        <v>115</v>
      </c>
      <c r="J205" s="605"/>
      <c r="K205" s="2"/>
      <c r="L205" s="10"/>
      <c r="M205" s="32"/>
    </row>
    <row r="206" spans="1:13">
      <c r="A206" s="29" t="s">
        <v>118</v>
      </c>
      <c r="B206" s="38"/>
      <c r="C206" s="38"/>
      <c r="D206" s="38"/>
      <c r="E206" s="38"/>
      <c r="F206" s="38"/>
      <c r="G206" s="38"/>
      <c r="H206" s="39"/>
      <c r="I206" s="532" t="s">
        <v>117</v>
      </c>
      <c r="J206" s="533"/>
      <c r="K206" s="552"/>
      <c r="L206" s="553"/>
      <c r="M206" s="32"/>
    </row>
    <row r="207" spans="1:13">
      <c r="A207" s="37" t="s">
        <v>58</v>
      </c>
      <c r="B207" s="48"/>
      <c r="C207" s="48"/>
      <c r="D207" s="48"/>
      <c r="E207" s="48"/>
      <c r="F207" s="48"/>
      <c r="G207" s="48"/>
      <c r="H207" s="49"/>
      <c r="I207" s="550" t="s">
        <v>59</v>
      </c>
      <c r="J207" s="551"/>
      <c r="K207" s="552">
        <v>0.1</v>
      </c>
      <c r="L207" s="553"/>
      <c r="M207" s="32">
        <f>K207*12*I164</f>
        <v>725.28000000000009</v>
      </c>
    </row>
    <row r="208" spans="1:13" ht="19.5" thickBot="1">
      <c r="A208" s="37" t="s">
        <v>60</v>
      </c>
      <c r="B208" s="48"/>
      <c r="C208" s="48"/>
      <c r="D208" s="48"/>
      <c r="E208" s="48"/>
      <c r="F208" s="48"/>
      <c r="G208" s="48"/>
      <c r="H208" s="49"/>
      <c r="I208" s="545" t="s">
        <v>61</v>
      </c>
      <c r="J208" s="546"/>
      <c r="K208" s="575">
        <v>0.15</v>
      </c>
      <c r="L208" s="576"/>
      <c r="M208" s="71">
        <f>K208*12*I164</f>
        <v>1087.9199999999998</v>
      </c>
    </row>
    <row r="209" spans="1:13" ht="19.5" thickBot="1">
      <c r="A209" s="601" t="s">
        <v>109</v>
      </c>
      <c r="B209" s="602"/>
      <c r="C209" s="602"/>
      <c r="D209" s="602"/>
      <c r="E209" s="602"/>
      <c r="F209" s="602"/>
      <c r="G209" s="602"/>
      <c r="H209" s="603"/>
      <c r="I209" s="72"/>
      <c r="J209" s="73"/>
      <c r="K209" s="569">
        <f>K210+K211+K213+K214</f>
        <v>1.6699999999999997</v>
      </c>
      <c r="L209" s="570"/>
      <c r="M209" s="55">
        <f>K209*12*I164</f>
        <v>12112.175999999998</v>
      </c>
    </row>
    <row r="210" spans="1:13">
      <c r="A210" s="29" t="s">
        <v>63</v>
      </c>
      <c r="B210" s="38"/>
      <c r="C210" s="38"/>
      <c r="D210" s="38"/>
      <c r="E210" s="38"/>
      <c r="F210" s="38"/>
      <c r="G210" s="38"/>
      <c r="H210" s="39"/>
      <c r="I210" s="571" t="s">
        <v>64</v>
      </c>
      <c r="J210" s="572"/>
      <c r="K210" s="573">
        <v>0.57999999999999996</v>
      </c>
      <c r="L210" s="574"/>
      <c r="M210" s="32">
        <f>K210*12*I164</f>
        <v>4206.6239999999989</v>
      </c>
    </row>
    <row r="211" spans="1:13">
      <c r="A211" s="33" t="s">
        <v>116</v>
      </c>
      <c r="B211" s="82"/>
      <c r="C211" s="82"/>
      <c r="D211" s="82"/>
      <c r="E211" s="82"/>
      <c r="F211" s="46"/>
      <c r="G211" s="82"/>
      <c r="H211" s="47"/>
      <c r="I211" s="604" t="s">
        <v>115</v>
      </c>
      <c r="J211" s="605"/>
      <c r="K211" s="552">
        <v>0.22</v>
      </c>
      <c r="L211" s="553"/>
      <c r="M211" s="32">
        <f>K211*12*I164</f>
        <v>1595.616</v>
      </c>
    </row>
    <row r="212" spans="1:13">
      <c r="A212" s="29" t="s">
        <v>114</v>
      </c>
      <c r="B212" s="38"/>
      <c r="C212" s="38"/>
      <c r="D212" s="38"/>
      <c r="E212" s="38"/>
      <c r="F212" s="38"/>
      <c r="G212" s="38"/>
      <c r="H212" s="39"/>
      <c r="I212" s="532" t="s">
        <v>113</v>
      </c>
      <c r="J212" s="533"/>
      <c r="K212" s="94"/>
      <c r="L212" s="95"/>
      <c r="M212" s="32"/>
    </row>
    <row r="213" spans="1:13">
      <c r="A213" s="34" t="s">
        <v>65</v>
      </c>
      <c r="B213" s="99"/>
      <c r="C213" s="99"/>
      <c r="D213" s="99"/>
      <c r="E213" s="99"/>
      <c r="F213" s="99"/>
      <c r="G213" s="99"/>
      <c r="H213" s="100"/>
      <c r="I213" s="35" t="s">
        <v>66</v>
      </c>
      <c r="J213" s="36"/>
      <c r="K213" s="552">
        <v>0.69</v>
      </c>
      <c r="L213" s="553"/>
      <c r="M213" s="32">
        <f>K213*12*I164</f>
        <v>5004.4319999999998</v>
      </c>
    </row>
    <row r="214" spans="1:13" ht="19.5" thickBot="1">
      <c r="A214" s="37" t="s">
        <v>58</v>
      </c>
      <c r="B214" s="48"/>
      <c r="C214" s="48"/>
      <c r="D214" s="48"/>
      <c r="E214" s="48"/>
      <c r="F214" s="48"/>
      <c r="G214" s="48"/>
      <c r="H214" s="49"/>
      <c r="I214" s="545" t="s">
        <v>59</v>
      </c>
      <c r="J214" s="546"/>
      <c r="K214" s="575">
        <v>0.18</v>
      </c>
      <c r="L214" s="576"/>
      <c r="M214" s="32">
        <f>K214*12*I164</f>
        <v>1305.5040000000001</v>
      </c>
    </row>
    <row r="215" spans="1:13" ht="19.5" thickBot="1">
      <c r="A215" s="103" t="s">
        <v>108</v>
      </c>
      <c r="B215" s="104"/>
      <c r="C215" s="104"/>
      <c r="D215" s="104"/>
      <c r="E215" s="104"/>
      <c r="F215" s="104"/>
      <c r="G215" s="104"/>
      <c r="H215" s="105"/>
      <c r="I215" s="606" t="s">
        <v>68</v>
      </c>
      <c r="J215" s="607"/>
      <c r="K215" s="608">
        <v>31.24</v>
      </c>
      <c r="L215" s="609"/>
      <c r="M215" s="55">
        <f>K215*12*I164</f>
        <v>226577.47199999998</v>
      </c>
    </row>
    <row r="216" spans="1:13" ht="19.5" thickBot="1">
      <c r="A216" s="581" t="s">
        <v>107</v>
      </c>
      <c r="B216" s="582"/>
      <c r="C216" s="582"/>
      <c r="D216" s="582"/>
      <c r="E216" s="582"/>
      <c r="F216" s="582"/>
      <c r="G216" s="582"/>
      <c r="H216" s="583"/>
      <c r="I216" s="53"/>
      <c r="J216" s="54"/>
      <c r="K216" s="558">
        <v>1.98</v>
      </c>
      <c r="L216" s="570"/>
      <c r="M216" s="55">
        <f>K216*12*I164</f>
        <v>14360.543999999998</v>
      </c>
    </row>
    <row r="217" spans="1:13">
      <c r="A217" s="33" t="s">
        <v>70</v>
      </c>
      <c r="B217" s="46"/>
      <c r="C217" s="46"/>
      <c r="D217" s="46"/>
      <c r="E217" s="46"/>
      <c r="F217" s="46"/>
      <c r="G217" s="46"/>
      <c r="H217" s="47"/>
      <c r="I217" s="534" t="s">
        <v>71</v>
      </c>
      <c r="J217" s="535"/>
      <c r="K217" s="81"/>
      <c r="L217" s="95"/>
      <c r="M217" s="32"/>
    </row>
    <row r="218" spans="1:13">
      <c r="A218" s="33" t="s">
        <v>72</v>
      </c>
      <c r="B218" s="46"/>
      <c r="C218" s="46"/>
      <c r="D218" s="46"/>
      <c r="E218" s="46"/>
      <c r="F218" s="46"/>
      <c r="G218" s="46"/>
      <c r="H218" s="47"/>
      <c r="I218" s="9"/>
      <c r="J218" s="10"/>
      <c r="K218" s="81"/>
      <c r="L218" s="95"/>
      <c r="M218" s="32"/>
    </row>
    <row r="219" spans="1:13" ht="19.5" thickBot="1">
      <c r="A219" s="33" t="s">
        <v>73</v>
      </c>
      <c r="B219" s="46"/>
      <c r="C219" s="46"/>
      <c r="D219" s="46"/>
      <c r="E219" s="46"/>
      <c r="F219" s="46"/>
      <c r="G219" s="46"/>
      <c r="H219" s="47"/>
      <c r="I219" s="8"/>
      <c r="J219" s="10"/>
      <c r="K219" s="81"/>
      <c r="L219" s="95"/>
      <c r="M219" s="32"/>
    </row>
    <row r="220" spans="1:13" ht="19.5" thickBot="1">
      <c r="A220" s="103" t="s">
        <v>106</v>
      </c>
      <c r="B220" s="104"/>
      <c r="C220" s="104"/>
      <c r="D220" s="104"/>
      <c r="E220" s="104"/>
      <c r="F220" s="104"/>
      <c r="G220" s="104"/>
      <c r="H220" s="105"/>
      <c r="I220" s="53"/>
      <c r="J220" s="54"/>
      <c r="K220" s="558">
        <v>0.09</v>
      </c>
      <c r="L220" s="570"/>
      <c r="M220" s="55">
        <f>K220*12*I164</f>
        <v>652.75200000000007</v>
      </c>
    </row>
    <row r="221" spans="1:13">
      <c r="A221" s="33" t="s">
        <v>75</v>
      </c>
      <c r="B221" s="46"/>
      <c r="C221" s="46"/>
      <c r="D221" s="46"/>
      <c r="E221" s="46"/>
      <c r="F221" s="46"/>
      <c r="G221" s="46"/>
      <c r="H221" s="47"/>
      <c r="I221" s="534" t="s">
        <v>14</v>
      </c>
      <c r="J221" s="535"/>
      <c r="K221" s="94"/>
      <c r="L221" s="95"/>
      <c r="M221" s="32"/>
    </row>
    <row r="222" spans="1:13" ht="19.5" thickBot="1">
      <c r="A222" s="33" t="s">
        <v>76</v>
      </c>
      <c r="B222" s="46"/>
      <c r="C222" s="46"/>
      <c r="D222" s="46"/>
      <c r="E222" s="46"/>
      <c r="F222" s="46"/>
      <c r="G222" s="46"/>
      <c r="H222" s="47"/>
      <c r="I222" s="9"/>
      <c r="J222" s="10"/>
      <c r="K222" s="94"/>
      <c r="L222" s="95"/>
      <c r="M222" s="32"/>
    </row>
    <row r="223" spans="1:13" ht="19.5" thickBot="1">
      <c r="A223" s="581" t="s">
        <v>105</v>
      </c>
      <c r="B223" s="582"/>
      <c r="C223" s="582"/>
      <c r="D223" s="582"/>
      <c r="E223" s="582"/>
      <c r="F223" s="582"/>
      <c r="G223" s="582"/>
      <c r="H223" s="583"/>
      <c r="I223" s="53"/>
      <c r="J223" s="54"/>
      <c r="K223" s="558">
        <v>9.34</v>
      </c>
      <c r="L223" s="570"/>
      <c r="M223" s="55">
        <f>K223*12*I164</f>
        <v>67741.152000000002</v>
      </c>
    </row>
    <row r="224" spans="1:13">
      <c r="A224" s="33" t="s">
        <v>78</v>
      </c>
      <c r="B224" s="82"/>
      <c r="C224" s="82"/>
      <c r="D224" s="82"/>
      <c r="E224" s="82"/>
      <c r="F224" s="46"/>
      <c r="G224" s="82"/>
      <c r="H224" s="47"/>
      <c r="I224" s="541" t="s">
        <v>79</v>
      </c>
      <c r="J224" s="542"/>
      <c r="K224" s="81"/>
      <c r="L224" s="95"/>
      <c r="M224" s="32"/>
    </row>
    <row r="225" spans="1:13">
      <c r="A225" s="33" t="s">
        <v>80</v>
      </c>
      <c r="B225" s="82"/>
      <c r="C225" s="82"/>
      <c r="D225" s="82"/>
      <c r="E225" s="82"/>
      <c r="F225" s="46"/>
      <c r="G225" s="82"/>
      <c r="H225" s="47"/>
      <c r="I225" s="541" t="s">
        <v>81</v>
      </c>
      <c r="J225" s="542"/>
      <c r="K225" s="81"/>
      <c r="L225" s="95"/>
      <c r="M225" s="32"/>
    </row>
    <row r="226" spans="1:13">
      <c r="A226" s="33" t="s">
        <v>82</v>
      </c>
      <c r="B226" s="82"/>
      <c r="C226" s="82"/>
      <c r="D226" s="82"/>
      <c r="E226" s="82"/>
      <c r="F226" s="46"/>
      <c r="G226" s="82"/>
      <c r="H226" s="47"/>
      <c r="I226" s="541" t="s">
        <v>83</v>
      </c>
      <c r="J226" s="542"/>
      <c r="K226" s="81"/>
      <c r="L226" s="95"/>
      <c r="M226" s="32"/>
    </row>
    <row r="227" spans="1:13">
      <c r="A227" s="33" t="s">
        <v>84</v>
      </c>
      <c r="B227" s="82"/>
      <c r="C227" s="82"/>
      <c r="D227" s="82"/>
      <c r="E227" s="82"/>
      <c r="F227" s="46"/>
      <c r="G227" s="82"/>
      <c r="H227" s="47"/>
      <c r="I227" s="541" t="s">
        <v>85</v>
      </c>
      <c r="J227" s="542"/>
      <c r="K227" s="81"/>
      <c r="L227" s="95"/>
      <c r="M227" s="32"/>
    </row>
    <row r="228" spans="1:13">
      <c r="A228" s="33" t="s">
        <v>86</v>
      </c>
      <c r="B228" s="82"/>
      <c r="C228" s="82"/>
      <c r="D228" s="82"/>
      <c r="E228" s="82"/>
      <c r="F228" s="46"/>
      <c r="G228" s="82"/>
      <c r="H228" s="47"/>
      <c r="I228" s="541" t="s">
        <v>87</v>
      </c>
      <c r="J228" s="542"/>
      <c r="K228" s="81"/>
      <c r="L228" s="95"/>
      <c r="M228" s="32"/>
    </row>
    <row r="229" spans="1:13">
      <c r="A229" s="33" t="s">
        <v>88</v>
      </c>
      <c r="B229" s="82"/>
      <c r="C229" s="82"/>
      <c r="D229" s="82"/>
      <c r="E229" s="82"/>
      <c r="F229" s="46"/>
      <c r="G229" s="82"/>
      <c r="H229" s="47"/>
      <c r="I229" s="9"/>
      <c r="J229" s="10"/>
      <c r="K229" s="81"/>
      <c r="L229" s="95"/>
      <c r="M229" s="32"/>
    </row>
    <row r="230" spans="1:13">
      <c r="A230" s="33" t="s">
        <v>89</v>
      </c>
      <c r="B230" s="82"/>
      <c r="C230" s="82"/>
      <c r="D230" s="82"/>
      <c r="E230" s="82"/>
      <c r="F230" s="46"/>
      <c r="G230" s="82"/>
      <c r="H230" s="47"/>
      <c r="I230" s="9"/>
      <c r="J230" s="10"/>
      <c r="K230" s="81"/>
      <c r="L230" s="95"/>
      <c r="M230" s="32"/>
    </row>
    <row r="231" spans="1:13">
      <c r="A231" s="33" t="s">
        <v>90</v>
      </c>
      <c r="B231" s="82"/>
      <c r="C231" s="82"/>
      <c r="D231" s="82"/>
      <c r="E231" s="82"/>
      <c r="F231" s="46"/>
      <c r="G231" s="82"/>
      <c r="H231" s="47"/>
      <c r="I231" s="9"/>
      <c r="J231" s="10"/>
      <c r="K231" s="81"/>
      <c r="L231" s="95"/>
      <c r="M231" s="32"/>
    </row>
    <row r="232" spans="1:13">
      <c r="A232" s="33" t="s">
        <v>91</v>
      </c>
      <c r="B232" s="82"/>
      <c r="C232" s="82"/>
      <c r="D232" s="82"/>
      <c r="E232" s="82"/>
      <c r="F232" s="46"/>
      <c r="G232" s="82"/>
      <c r="H232" s="47"/>
      <c r="I232" s="9"/>
      <c r="J232" s="10"/>
      <c r="K232" s="81"/>
      <c r="L232" s="95"/>
      <c r="M232" s="32"/>
    </row>
    <row r="233" spans="1:13">
      <c r="A233" s="33" t="s">
        <v>92</v>
      </c>
      <c r="B233" s="82"/>
      <c r="C233" s="82"/>
      <c r="D233" s="82"/>
      <c r="E233" s="82"/>
      <c r="F233" s="46"/>
      <c r="G233" s="82"/>
      <c r="H233" s="47"/>
      <c r="I233" s="9"/>
      <c r="J233" s="10"/>
      <c r="K233" s="81"/>
      <c r="L233" s="95"/>
      <c r="M233" s="32"/>
    </row>
    <row r="234" spans="1:13" ht="19.5" thickBot="1">
      <c r="A234" s="586" t="s">
        <v>93</v>
      </c>
      <c r="B234" s="587"/>
      <c r="C234" s="587"/>
      <c r="D234" s="587"/>
      <c r="E234" s="587"/>
      <c r="F234" s="587"/>
      <c r="G234" s="587"/>
      <c r="H234" s="588"/>
      <c r="I234" s="9"/>
      <c r="J234" s="10"/>
      <c r="K234" s="9"/>
      <c r="L234" s="10"/>
      <c r="M234" s="32"/>
    </row>
    <row r="235" spans="1:13">
      <c r="A235" s="83" t="s">
        <v>94</v>
      </c>
      <c r="B235" s="84"/>
      <c r="C235" s="84"/>
      <c r="D235" s="84"/>
      <c r="E235" s="84"/>
      <c r="F235" s="84"/>
      <c r="G235" s="84"/>
      <c r="H235" s="84"/>
      <c r="I235" s="534" t="s">
        <v>95</v>
      </c>
      <c r="J235" s="535"/>
      <c r="K235" s="16"/>
      <c r="L235" s="17"/>
      <c r="M235" s="18"/>
    </row>
    <row r="236" spans="1:13" ht="19.5" thickBot="1">
      <c r="A236" s="85" t="s">
        <v>96</v>
      </c>
      <c r="B236" s="86"/>
      <c r="C236" s="86"/>
      <c r="D236" s="86"/>
      <c r="E236" s="86"/>
      <c r="F236" s="86"/>
      <c r="G236" s="86"/>
      <c r="H236" s="86"/>
      <c r="I236" s="87"/>
      <c r="J236" s="27"/>
      <c r="K236" s="26"/>
      <c r="L236" s="27"/>
      <c r="M236" s="28"/>
    </row>
    <row r="237" spans="1:13" ht="19.5" thickBot="1">
      <c r="A237" s="581" t="s">
        <v>97</v>
      </c>
      <c r="B237" s="582"/>
      <c r="C237" s="582"/>
      <c r="D237" s="582"/>
      <c r="E237" s="582"/>
      <c r="F237" s="582"/>
      <c r="G237" s="582"/>
      <c r="H237" s="589"/>
      <c r="I237" s="590" t="s">
        <v>98</v>
      </c>
      <c r="J237" s="594"/>
      <c r="K237" s="592">
        <v>0</v>
      </c>
      <c r="L237" s="593"/>
      <c r="M237" s="88">
        <f>K237*12*I164</f>
        <v>0</v>
      </c>
    </row>
    <row r="238" spans="1:13" ht="19.5" thickBot="1">
      <c r="A238" s="610" t="s">
        <v>99</v>
      </c>
      <c r="B238" s="610"/>
      <c r="C238" s="610"/>
      <c r="D238" s="610"/>
      <c r="E238" s="610"/>
      <c r="F238" s="610"/>
      <c r="G238" s="610"/>
      <c r="H238" s="610"/>
      <c r="I238" s="534" t="s">
        <v>95</v>
      </c>
      <c r="J238" s="535"/>
      <c r="K238" s="611">
        <v>2.1</v>
      </c>
      <c r="L238" s="611"/>
      <c r="M238" s="32">
        <f>K238*I164*12</f>
        <v>15230.880000000001</v>
      </c>
    </row>
    <row r="239" spans="1:13" ht="19.5" thickBot="1">
      <c r="A239" s="90" t="s">
        <v>100</v>
      </c>
      <c r="B239" s="91"/>
      <c r="C239" s="91"/>
      <c r="D239" s="91"/>
      <c r="E239" s="91"/>
      <c r="F239" s="91"/>
      <c r="G239" s="91"/>
      <c r="H239" s="91"/>
      <c r="I239" s="92"/>
      <c r="J239" s="93"/>
      <c r="K239" s="590"/>
      <c r="L239" s="594"/>
      <c r="M239" s="88"/>
    </row>
    <row r="240" spans="1:13" ht="19.5" thickBot="1">
      <c r="A240" s="581" t="s">
        <v>102</v>
      </c>
      <c r="B240" s="582"/>
      <c r="C240" s="582"/>
      <c r="D240" s="582"/>
      <c r="E240" s="582"/>
      <c r="F240" s="582"/>
      <c r="G240" s="582"/>
      <c r="H240" s="582"/>
      <c r="I240" s="89"/>
      <c r="J240" s="88"/>
      <c r="K240" s="584">
        <f>K165+K175+K190+K223+K237+K239+K238</f>
        <v>74.999999999999986</v>
      </c>
      <c r="L240" s="585"/>
      <c r="M240" s="88">
        <f>M165+M175+M190+M223+M237+M239+M238</f>
        <v>543959.99999999988</v>
      </c>
    </row>
    <row r="243" spans="1:13">
      <c r="A243" s="597" t="s">
        <v>104</v>
      </c>
      <c r="B243" s="597"/>
      <c r="C243" s="597"/>
      <c r="D243" s="597"/>
      <c r="E243" s="597"/>
      <c r="F243" s="597"/>
      <c r="G243" s="597"/>
      <c r="H243" s="597"/>
      <c r="I243" s="597"/>
      <c r="J243" s="597"/>
      <c r="K243" s="597"/>
      <c r="L243" s="597"/>
      <c r="M243" s="2"/>
    </row>
    <row r="244" spans="1:13">
      <c r="A244" s="537" t="s">
        <v>0</v>
      </c>
      <c r="B244" s="537"/>
      <c r="C244" s="537"/>
      <c r="D244" s="537"/>
      <c r="E244" s="537"/>
      <c r="F244" s="537"/>
      <c r="G244" s="537"/>
      <c r="H244" s="537"/>
      <c r="I244" s="537"/>
      <c r="J244" s="537"/>
      <c r="K244" s="537"/>
      <c r="L244" s="537"/>
      <c r="M244" s="2"/>
    </row>
    <row r="245" spans="1:13">
      <c r="A245" s="3"/>
      <c r="B245" s="3"/>
      <c r="C245" s="3"/>
      <c r="D245" s="3"/>
      <c r="E245" s="3"/>
      <c r="F245" s="3" t="s">
        <v>122</v>
      </c>
      <c r="G245" s="3"/>
      <c r="H245" s="3"/>
      <c r="I245" s="3"/>
      <c r="J245" s="3"/>
      <c r="K245" s="612">
        <v>45658</v>
      </c>
      <c r="L245" s="613"/>
      <c r="M245" s="613"/>
    </row>
    <row r="246" spans="1:13">
      <c r="A246" s="4"/>
      <c r="B246" s="5"/>
      <c r="C246" s="538" t="s">
        <v>2</v>
      </c>
      <c r="D246" s="538"/>
      <c r="E246" s="538"/>
      <c r="F246" s="5"/>
      <c r="G246" s="5"/>
      <c r="H246" s="6"/>
      <c r="I246" s="539" t="s">
        <v>3</v>
      </c>
      <c r="J246" s="540"/>
      <c r="K246" s="539" t="s">
        <v>4</v>
      </c>
      <c r="L246" s="540"/>
      <c r="M246" s="7"/>
    </row>
    <row r="247" spans="1:13">
      <c r="A247" s="8"/>
      <c r="B247" s="9"/>
      <c r="C247" s="9"/>
      <c r="D247" s="9"/>
      <c r="E247" s="9"/>
      <c r="F247" s="9"/>
      <c r="G247" s="9"/>
      <c r="H247" s="10"/>
      <c r="I247" s="9"/>
      <c r="J247" s="10"/>
      <c r="K247" s="541" t="s">
        <v>5</v>
      </c>
      <c r="L247" s="542"/>
      <c r="M247" s="11" t="s">
        <v>6</v>
      </c>
    </row>
    <row r="248" spans="1:13">
      <c r="A248" s="8"/>
      <c r="B248" s="9"/>
      <c r="C248" s="9"/>
      <c r="D248" s="9"/>
      <c r="E248" s="9"/>
      <c r="F248" s="9"/>
      <c r="G248" s="9"/>
      <c r="H248" s="10"/>
      <c r="I248" s="541" t="s">
        <v>7</v>
      </c>
      <c r="J248" s="542"/>
      <c r="K248" s="532" t="s">
        <v>8</v>
      </c>
      <c r="L248" s="533"/>
      <c r="M248" s="11" t="s">
        <v>9</v>
      </c>
    </row>
    <row r="249" spans="1:13" ht="19.5" thickBot="1">
      <c r="A249" s="4"/>
      <c r="B249" s="5"/>
      <c r="C249" s="5"/>
      <c r="D249" s="5"/>
      <c r="E249" s="5"/>
      <c r="F249" s="5"/>
      <c r="G249" s="5"/>
      <c r="H249" s="6"/>
      <c r="I249" s="599">
        <v>796.2</v>
      </c>
      <c r="J249" s="600"/>
      <c r="K249" s="545"/>
      <c r="L249" s="546"/>
      <c r="M249" s="12"/>
    </row>
    <row r="250" spans="1:13">
      <c r="A250" s="13" t="s">
        <v>10</v>
      </c>
      <c r="B250" s="14"/>
      <c r="C250" s="14"/>
      <c r="D250" s="14"/>
      <c r="E250" s="14"/>
      <c r="F250" s="14"/>
      <c r="G250" s="14"/>
      <c r="H250" s="15"/>
      <c r="I250" s="16"/>
      <c r="J250" s="17"/>
      <c r="K250" s="547">
        <f>K253+K256</f>
        <v>7.59</v>
      </c>
      <c r="L250" s="548"/>
      <c r="M250" s="18">
        <f>K250*12*I249</f>
        <v>72517.896000000008</v>
      </c>
    </row>
    <row r="251" spans="1:13">
      <c r="A251" s="19" t="s">
        <v>11</v>
      </c>
      <c r="B251" s="20"/>
      <c r="C251" s="20"/>
      <c r="D251" s="20"/>
      <c r="E251" s="20"/>
      <c r="F251" s="20"/>
      <c r="G251" s="20"/>
      <c r="H251" s="21"/>
      <c r="I251" s="9"/>
      <c r="J251" s="10"/>
      <c r="K251" s="9"/>
      <c r="L251" s="10"/>
      <c r="M251" s="22"/>
    </row>
    <row r="252" spans="1:13" ht="19.5" thickBot="1">
      <c r="A252" s="23" t="s">
        <v>12</v>
      </c>
      <c r="B252" s="24"/>
      <c r="C252" s="24"/>
      <c r="D252" s="24"/>
      <c r="E252" s="24"/>
      <c r="F252" s="24"/>
      <c r="G252" s="24"/>
      <c r="H252" s="25"/>
      <c r="I252" s="26"/>
      <c r="J252" s="27"/>
      <c r="K252" s="26"/>
      <c r="L252" s="27"/>
      <c r="M252" s="28"/>
    </row>
    <row r="253" spans="1:13">
      <c r="A253" s="29" t="s">
        <v>13</v>
      </c>
      <c r="B253" s="30"/>
      <c r="C253" s="30"/>
      <c r="D253" s="30"/>
      <c r="E253" s="30"/>
      <c r="F253" s="30"/>
      <c r="G253" s="30"/>
      <c r="H253" s="31"/>
      <c r="I253" s="532" t="s">
        <v>14</v>
      </c>
      <c r="J253" s="533"/>
      <c r="K253" s="534">
        <v>4.54</v>
      </c>
      <c r="L253" s="535"/>
      <c r="M253" s="32">
        <f>K253*12*I249</f>
        <v>43376.976000000002</v>
      </c>
    </row>
    <row r="254" spans="1:13">
      <c r="A254" s="33" t="s">
        <v>15</v>
      </c>
      <c r="B254" s="9"/>
      <c r="C254" s="9"/>
      <c r="D254" s="9"/>
      <c r="E254" s="9"/>
      <c r="F254" s="9"/>
      <c r="G254" s="9"/>
      <c r="H254" s="10"/>
      <c r="I254" s="541" t="s">
        <v>16</v>
      </c>
      <c r="J254" s="542"/>
      <c r="K254" s="2"/>
      <c r="L254" s="10"/>
      <c r="M254" s="32"/>
    </row>
    <row r="255" spans="1:13">
      <c r="A255" s="29" t="s">
        <v>17</v>
      </c>
      <c r="B255" s="30"/>
      <c r="C255" s="30"/>
      <c r="D255" s="30"/>
      <c r="E255" s="30"/>
      <c r="F255" s="30"/>
      <c r="G255" s="30"/>
      <c r="H255" s="31"/>
      <c r="I255" s="532"/>
      <c r="J255" s="533"/>
      <c r="K255" s="2"/>
      <c r="L255" s="10"/>
      <c r="M255" s="32"/>
    </row>
    <row r="256" spans="1:13">
      <c r="A256" s="29" t="s">
        <v>18</v>
      </c>
      <c r="B256" s="30"/>
      <c r="C256" s="30"/>
      <c r="D256" s="30"/>
      <c r="E256" s="30"/>
      <c r="F256" s="30"/>
      <c r="G256" s="30"/>
      <c r="H256" s="31"/>
      <c r="I256" s="550" t="s">
        <v>19</v>
      </c>
      <c r="J256" s="551"/>
      <c r="K256" s="541">
        <v>3.05</v>
      </c>
      <c r="L256" s="542"/>
      <c r="M256" s="32">
        <f>K256*12*I249</f>
        <v>29140.92</v>
      </c>
    </row>
    <row r="257" spans="1:13">
      <c r="A257" s="34" t="s">
        <v>20</v>
      </c>
      <c r="B257" s="35"/>
      <c r="C257" s="35"/>
      <c r="D257" s="35"/>
      <c r="E257" s="35"/>
      <c r="F257" s="35"/>
      <c r="G257" s="35"/>
      <c r="H257" s="36"/>
      <c r="I257" s="541" t="s">
        <v>16</v>
      </c>
      <c r="J257" s="542"/>
      <c r="K257" s="3"/>
      <c r="L257" s="21"/>
      <c r="M257" s="32"/>
    </row>
    <row r="258" spans="1:13">
      <c r="A258" s="37" t="s">
        <v>21</v>
      </c>
      <c r="B258" s="5"/>
      <c r="C258" s="5"/>
      <c r="D258" s="5"/>
      <c r="E258" s="5"/>
      <c r="F258" s="5"/>
      <c r="G258" s="5"/>
      <c r="H258" s="6"/>
      <c r="I258" s="541"/>
      <c r="J258" s="542"/>
      <c r="K258" s="2"/>
      <c r="L258" s="10"/>
      <c r="M258" s="32"/>
    </row>
    <row r="259" spans="1:13" ht="19.5" thickBot="1">
      <c r="A259" s="29" t="s">
        <v>22</v>
      </c>
      <c r="B259" s="38"/>
      <c r="C259" s="38"/>
      <c r="D259" s="38"/>
      <c r="E259" s="38"/>
      <c r="F259" s="38"/>
      <c r="G259" s="38"/>
      <c r="H259" s="39"/>
      <c r="I259" s="30"/>
      <c r="J259" s="31"/>
      <c r="K259" s="552"/>
      <c r="L259" s="553"/>
      <c r="M259" s="32"/>
    </row>
    <row r="260" spans="1:13">
      <c r="A260" s="13" t="s">
        <v>23</v>
      </c>
      <c r="B260" s="40"/>
      <c r="C260" s="40"/>
      <c r="D260" s="40"/>
      <c r="E260" s="40"/>
      <c r="F260" s="40"/>
      <c r="G260" s="40"/>
      <c r="H260" s="41"/>
      <c r="I260" s="16"/>
      <c r="J260" s="42"/>
      <c r="K260" s="554">
        <f>K262+K267+K270</f>
        <v>6.1999999999999993</v>
      </c>
      <c r="L260" s="548"/>
      <c r="M260" s="18">
        <f>K260*12*I249</f>
        <v>59237.279999999999</v>
      </c>
    </row>
    <row r="261" spans="1:13" ht="19.5" thickBot="1">
      <c r="A261" s="23" t="s">
        <v>24</v>
      </c>
      <c r="B261" s="43"/>
      <c r="C261" s="43"/>
      <c r="D261" s="43"/>
      <c r="E261" s="43"/>
      <c r="F261" s="43"/>
      <c r="G261" s="43"/>
      <c r="H261" s="44"/>
      <c r="I261" s="26"/>
      <c r="J261" s="45"/>
      <c r="K261" s="26"/>
      <c r="L261" s="27"/>
      <c r="M261" s="28"/>
    </row>
    <row r="262" spans="1:13">
      <c r="A262" s="33" t="s">
        <v>25</v>
      </c>
      <c r="B262" s="46"/>
      <c r="C262" s="46"/>
      <c r="D262" s="46"/>
      <c r="E262" s="46"/>
      <c r="F262" s="46"/>
      <c r="G262" s="46"/>
      <c r="H262" s="47"/>
      <c r="I262" s="541" t="s">
        <v>14</v>
      </c>
      <c r="J262" s="542"/>
      <c r="K262" s="534">
        <v>3.11</v>
      </c>
      <c r="L262" s="535"/>
      <c r="M262" s="32">
        <f>K262*12*I249</f>
        <v>29714.184000000001</v>
      </c>
    </row>
    <row r="263" spans="1:13">
      <c r="A263" s="29" t="s">
        <v>26</v>
      </c>
      <c r="B263" s="38"/>
      <c r="C263" s="38"/>
      <c r="D263" s="38"/>
      <c r="E263" s="38"/>
      <c r="F263" s="38"/>
      <c r="G263" s="38"/>
      <c r="H263" s="39"/>
      <c r="I263" s="96"/>
      <c r="J263" s="97"/>
      <c r="K263" s="2"/>
      <c r="L263" s="10"/>
      <c r="M263" s="32"/>
    </row>
    <row r="264" spans="1:13">
      <c r="A264" s="33" t="s">
        <v>15</v>
      </c>
      <c r="B264" s="9"/>
      <c r="C264" s="9"/>
      <c r="D264" s="9"/>
      <c r="E264" s="9"/>
      <c r="F264" s="9"/>
      <c r="G264" s="9"/>
      <c r="H264" s="10"/>
      <c r="I264" s="541" t="s">
        <v>16</v>
      </c>
      <c r="J264" s="542"/>
      <c r="K264" s="2"/>
      <c r="L264" s="10"/>
      <c r="M264" s="32"/>
    </row>
    <row r="265" spans="1:13">
      <c r="A265" s="29" t="s">
        <v>17</v>
      </c>
      <c r="B265" s="30"/>
      <c r="C265" s="30"/>
      <c r="D265" s="30"/>
      <c r="E265" s="30"/>
      <c r="F265" s="30"/>
      <c r="G265" s="30"/>
      <c r="H265" s="31"/>
      <c r="I265" s="532"/>
      <c r="J265" s="533"/>
      <c r="K265" s="2"/>
      <c r="L265" s="10"/>
      <c r="M265" s="32"/>
    </row>
    <row r="266" spans="1:13">
      <c r="A266" s="34" t="s">
        <v>27</v>
      </c>
      <c r="B266" s="35"/>
      <c r="C266" s="36"/>
      <c r="D266" s="9"/>
      <c r="E266" s="9"/>
      <c r="F266" s="9"/>
      <c r="G266" s="9"/>
      <c r="H266" s="10"/>
      <c r="I266" s="541" t="s">
        <v>16</v>
      </c>
      <c r="J266" s="542"/>
      <c r="K266" s="2"/>
      <c r="L266" s="10"/>
      <c r="M266" s="32"/>
    </row>
    <row r="267" spans="1:13">
      <c r="A267" s="33" t="s">
        <v>28</v>
      </c>
      <c r="B267" s="9"/>
      <c r="C267" s="9"/>
      <c r="D267" s="35"/>
      <c r="E267" s="35"/>
      <c r="F267" s="35"/>
      <c r="G267" s="35"/>
      <c r="H267" s="36"/>
      <c r="I267" s="550" t="s">
        <v>19</v>
      </c>
      <c r="J267" s="551"/>
      <c r="K267" s="541">
        <v>1.36</v>
      </c>
      <c r="L267" s="542"/>
      <c r="M267" s="32">
        <f>K267*12*I249</f>
        <v>12993.984</v>
      </c>
    </row>
    <row r="268" spans="1:13">
      <c r="A268" s="37" t="s">
        <v>29</v>
      </c>
      <c r="B268" s="48"/>
      <c r="C268" s="48"/>
      <c r="D268" s="48"/>
      <c r="E268" s="48"/>
      <c r="F268" s="48"/>
      <c r="G268" s="48"/>
      <c r="H268" s="49"/>
      <c r="I268" s="539" t="s">
        <v>30</v>
      </c>
      <c r="J268" s="540"/>
      <c r="K268" s="2"/>
      <c r="L268" s="10"/>
      <c r="M268" s="32"/>
    </row>
    <row r="269" spans="1:13">
      <c r="A269" s="29"/>
      <c r="B269" s="38"/>
      <c r="C269" s="38"/>
      <c r="D269" s="38"/>
      <c r="E269" s="38"/>
      <c r="F269" s="38"/>
      <c r="G269" s="38"/>
      <c r="H269" s="39"/>
      <c r="I269" s="30" t="s">
        <v>31</v>
      </c>
      <c r="J269" s="31"/>
      <c r="K269" s="2"/>
      <c r="L269" s="10"/>
      <c r="M269" s="32"/>
    </row>
    <row r="270" spans="1:13">
      <c r="A270" s="37" t="s">
        <v>32</v>
      </c>
      <c r="B270" s="48"/>
      <c r="C270" s="48"/>
      <c r="D270" s="48"/>
      <c r="E270" s="48"/>
      <c r="F270" s="48"/>
      <c r="G270" s="48"/>
      <c r="H270" s="49"/>
      <c r="I270" s="539" t="s">
        <v>19</v>
      </c>
      <c r="J270" s="540"/>
      <c r="K270" s="541">
        <v>1.73</v>
      </c>
      <c r="L270" s="542"/>
      <c r="M270" s="32">
        <f>K270*12*I249</f>
        <v>16529.112000000001</v>
      </c>
    </row>
    <row r="271" spans="1:13">
      <c r="A271" s="29" t="s">
        <v>33</v>
      </c>
      <c r="B271" s="38"/>
      <c r="C271" s="38"/>
      <c r="D271" s="38"/>
      <c r="E271" s="38"/>
      <c r="F271" s="38"/>
      <c r="G271" s="38"/>
      <c r="H271" s="39"/>
      <c r="I271" s="30"/>
      <c r="J271" s="31"/>
      <c r="K271" s="2"/>
      <c r="L271" s="10"/>
      <c r="M271" s="32"/>
    </row>
    <row r="272" spans="1:13">
      <c r="A272" s="37" t="s">
        <v>34</v>
      </c>
      <c r="B272" s="48"/>
      <c r="C272" s="48"/>
      <c r="D272" s="48"/>
      <c r="E272" s="48"/>
      <c r="F272" s="48"/>
      <c r="G272" s="48"/>
      <c r="H272" s="49"/>
      <c r="I272" s="541" t="s">
        <v>16</v>
      </c>
      <c r="J272" s="542"/>
      <c r="K272" s="2"/>
      <c r="L272" s="10"/>
      <c r="M272" s="32"/>
    </row>
    <row r="273" spans="1:13">
      <c r="A273" s="37" t="s">
        <v>35</v>
      </c>
      <c r="B273" s="48"/>
      <c r="C273" s="48"/>
      <c r="D273" s="48"/>
      <c r="E273" s="48"/>
      <c r="F273" s="48"/>
      <c r="G273" s="48"/>
      <c r="H273" s="49"/>
      <c r="I273" s="539" t="s">
        <v>36</v>
      </c>
      <c r="J273" s="540"/>
      <c r="K273" s="5"/>
      <c r="L273" s="6"/>
      <c r="M273" s="7"/>
    </row>
    <row r="274" spans="1:13" ht="19.5" thickBot="1">
      <c r="A274" s="29"/>
      <c r="B274" s="38"/>
      <c r="C274" s="38"/>
      <c r="D274" s="38"/>
      <c r="E274" s="38"/>
      <c r="F274" s="38"/>
      <c r="G274" s="38"/>
      <c r="H274" s="39"/>
      <c r="I274" s="560" t="s">
        <v>37</v>
      </c>
      <c r="J274" s="561"/>
      <c r="K274" s="30"/>
      <c r="L274" s="31"/>
      <c r="M274" s="50"/>
    </row>
    <row r="275" spans="1:13">
      <c r="A275" s="51" t="s">
        <v>38</v>
      </c>
      <c r="B275" s="14"/>
      <c r="C275" s="14"/>
      <c r="D275" s="14"/>
      <c r="E275" s="14"/>
      <c r="F275" s="14"/>
      <c r="G275" s="16"/>
      <c r="H275" s="17"/>
      <c r="I275" s="16"/>
      <c r="J275" s="17"/>
      <c r="K275" s="562">
        <f>K277+K284+K294+K300+K301+K305</f>
        <v>39.580000000000005</v>
      </c>
      <c r="L275" s="548"/>
      <c r="M275" s="18">
        <f>M277+M284+M294+M300+M301+M305</f>
        <v>378163.15200000012</v>
      </c>
    </row>
    <row r="276" spans="1:13" ht="19.5" thickBot="1">
      <c r="A276" s="52"/>
      <c r="B276" s="26"/>
      <c r="C276" s="26"/>
      <c r="D276" s="26"/>
      <c r="E276" s="26"/>
      <c r="F276" s="26"/>
      <c r="G276" s="26"/>
      <c r="H276" s="27"/>
      <c r="I276" s="26"/>
      <c r="J276" s="27"/>
      <c r="K276" s="26"/>
      <c r="L276" s="27"/>
      <c r="M276" s="28"/>
    </row>
    <row r="277" spans="1:13" ht="19.5" thickBot="1">
      <c r="A277" s="581" t="s">
        <v>39</v>
      </c>
      <c r="B277" s="582"/>
      <c r="C277" s="582"/>
      <c r="D277" s="582"/>
      <c r="E277" s="582"/>
      <c r="F277" s="582"/>
      <c r="G277" s="582"/>
      <c r="H277" s="583"/>
      <c r="I277" s="53"/>
      <c r="J277" s="54"/>
      <c r="K277" s="566">
        <f>K278+K279+K280+K282+K283</f>
        <v>10.190000000000001</v>
      </c>
      <c r="L277" s="559"/>
      <c r="M277" s="55">
        <f>K277*12*I249</f>
        <v>97359.336000000025</v>
      </c>
    </row>
    <row r="278" spans="1:13">
      <c r="A278" s="29" t="s">
        <v>40</v>
      </c>
      <c r="B278" s="38"/>
      <c r="C278" s="38"/>
      <c r="D278" s="38"/>
      <c r="E278" s="38"/>
      <c r="F278" s="38"/>
      <c r="G278" s="38"/>
      <c r="H278" s="39"/>
      <c r="I278" s="532" t="s">
        <v>41</v>
      </c>
      <c r="J278" s="533"/>
      <c r="K278" s="534">
        <v>2.2400000000000002</v>
      </c>
      <c r="L278" s="535"/>
      <c r="M278" s="32">
        <f>K278*12*I249</f>
        <v>21401.856000000003</v>
      </c>
    </row>
    <row r="279" spans="1:13">
      <c r="A279" s="34" t="s">
        <v>42</v>
      </c>
      <c r="B279" s="99"/>
      <c r="C279" s="99"/>
      <c r="D279" s="99"/>
      <c r="E279" s="99"/>
      <c r="F279" s="99"/>
      <c r="G279" s="99"/>
      <c r="H279" s="100"/>
      <c r="I279" s="550" t="s">
        <v>43</v>
      </c>
      <c r="J279" s="551"/>
      <c r="K279" s="541">
        <v>5.28</v>
      </c>
      <c r="L279" s="542"/>
      <c r="M279" s="32">
        <f>K279*12*I249</f>
        <v>50447.232000000004</v>
      </c>
    </row>
    <row r="280" spans="1:13">
      <c r="A280" s="37" t="s">
        <v>44</v>
      </c>
      <c r="B280" s="48"/>
      <c r="C280" s="48"/>
      <c r="D280" s="48"/>
      <c r="E280" s="48"/>
      <c r="F280" s="48"/>
      <c r="G280" s="48"/>
      <c r="H280" s="49"/>
      <c r="I280" s="539" t="s">
        <v>19</v>
      </c>
      <c r="J280" s="540"/>
      <c r="K280" s="541">
        <v>0.6</v>
      </c>
      <c r="L280" s="542"/>
      <c r="M280" s="32">
        <f>K280*12*I249</f>
        <v>5732.6399999999994</v>
      </c>
    </row>
    <row r="281" spans="1:13">
      <c r="A281" s="101" t="s">
        <v>45</v>
      </c>
      <c r="B281" s="30"/>
      <c r="C281" s="30"/>
      <c r="D281" s="30"/>
      <c r="E281" s="38"/>
      <c r="F281" s="38"/>
      <c r="G281" s="38"/>
      <c r="H281" s="39"/>
      <c r="I281" s="30"/>
      <c r="J281" s="31"/>
      <c r="K281" s="9"/>
      <c r="L281" s="10"/>
      <c r="M281" s="32"/>
    </row>
    <row r="282" spans="1:13">
      <c r="A282" s="34" t="s">
        <v>46</v>
      </c>
      <c r="B282" s="99"/>
      <c r="C282" s="99"/>
      <c r="D282" s="99"/>
      <c r="E282" s="99"/>
      <c r="F282" s="99"/>
      <c r="G282" s="99"/>
      <c r="H282" s="100"/>
      <c r="I282" s="550" t="s">
        <v>14</v>
      </c>
      <c r="J282" s="551"/>
      <c r="K282" s="541">
        <v>0.18</v>
      </c>
      <c r="L282" s="542"/>
      <c r="M282" s="32">
        <f>K282*12*I249</f>
        <v>1719.7920000000001</v>
      </c>
    </row>
    <row r="283" spans="1:13" ht="19.5" thickBot="1">
      <c r="A283" s="37" t="s">
        <v>47</v>
      </c>
      <c r="B283" s="48"/>
      <c r="C283" s="48"/>
      <c r="D283" s="48"/>
      <c r="E283" s="48"/>
      <c r="F283" s="48"/>
      <c r="G283" s="48"/>
      <c r="H283" s="49"/>
      <c r="I283" s="545" t="s">
        <v>14</v>
      </c>
      <c r="J283" s="546"/>
      <c r="K283" s="560">
        <v>1.89</v>
      </c>
      <c r="L283" s="561"/>
      <c r="M283" s="32">
        <f>K283*12*I249</f>
        <v>18057.816000000003</v>
      </c>
    </row>
    <row r="284" spans="1:13" ht="19.5" thickBot="1">
      <c r="A284" s="601" t="s">
        <v>48</v>
      </c>
      <c r="B284" s="602"/>
      <c r="C284" s="602"/>
      <c r="D284" s="602"/>
      <c r="E284" s="602"/>
      <c r="F284" s="602"/>
      <c r="G284" s="602"/>
      <c r="H284" s="603"/>
      <c r="I284" s="53"/>
      <c r="J284" s="54"/>
      <c r="K284" s="558">
        <f>K285+K286+K288+K289+K292+K293</f>
        <v>2.5499999999999998</v>
      </c>
      <c r="L284" s="559"/>
      <c r="M284" s="55">
        <f>K284*12*I249</f>
        <v>24363.72</v>
      </c>
    </row>
    <row r="285" spans="1:13">
      <c r="A285" s="102" t="s">
        <v>49</v>
      </c>
      <c r="B285" s="30"/>
      <c r="C285" s="30"/>
      <c r="D285" s="30"/>
      <c r="E285" s="30"/>
      <c r="F285" s="38"/>
      <c r="G285" s="38"/>
      <c r="H285" s="39"/>
      <c r="I285" s="68"/>
      <c r="J285" s="10"/>
      <c r="K285" s="534">
        <v>0.14000000000000001</v>
      </c>
      <c r="L285" s="535"/>
      <c r="M285" s="32">
        <f>K285*12*I249</f>
        <v>1337.6160000000002</v>
      </c>
    </row>
    <row r="286" spans="1:13">
      <c r="A286" s="4" t="s">
        <v>50</v>
      </c>
      <c r="B286" s="5"/>
      <c r="C286" s="5"/>
      <c r="D286" s="5"/>
      <c r="E286" s="5"/>
      <c r="F286" s="48"/>
      <c r="G286" s="48"/>
      <c r="H286" s="49"/>
      <c r="I286" s="541" t="s">
        <v>51</v>
      </c>
      <c r="J286" s="542"/>
      <c r="K286" s="541">
        <v>1.22</v>
      </c>
      <c r="L286" s="542"/>
      <c r="M286" s="32">
        <f>K286*12*I249</f>
        <v>11656.368</v>
      </c>
    </row>
    <row r="287" spans="1:13">
      <c r="A287" s="29" t="s">
        <v>52</v>
      </c>
      <c r="B287" s="38"/>
      <c r="C287" s="38"/>
      <c r="D287" s="38"/>
      <c r="E287" s="38"/>
      <c r="F287" s="38"/>
      <c r="G287" s="38"/>
      <c r="H287" s="39"/>
      <c r="I287" s="532" t="s">
        <v>53</v>
      </c>
      <c r="J287" s="533"/>
      <c r="K287" s="2"/>
      <c r="L287" s="10"/>
      <c r="M287" s="32"/>
    </row>
    <row r="288" spans="1:13">
      <c r="A288" s="34" t="s">
        <v>54</v>
      </c>
      <c r="B288" s="99"/>
      <c r="C288" s="99"/>
      <c r="D288" s="99"/>
      <c r="E288" s="99"/>
      <c r="F288" s="99"/>
      <c r="G288" s="99"/>
      <c r="H288" s="100"/>
      <c r="I288" s="550" t="s">
        <v>55</v>
      </c>
      <c r="J288" s="551"/>
      <c r="K288" s="541">
        <v>0.75</v>
      </c>
      <c r="L288" s="542"/>
      <c r="M288" s="32">
        <f>K288*12*I249</f>
        <v>7165.8</v>
      </c>
    </row>
    <row r="289" spans="1:13">
      <c r="A289" s="34" t="s">
        <v>56</v>
      </c>
      <c r="B289" s="99"/>
      <c r="C289" s="99"/>
      <c r="D289" s="99"/>
      <c r="E289" s="99"/>
      <c r="F289" s="99"/>
      <c r="G289" s="99"/>
      <c r="H289" s="100"/>
      <c r="I289" s="550" t="s">
        <v>57</v>
      </c>
      <c r="J289" s="551"/>
      <c r="K289" s="541">
        <v>0.19</v>
      </c>
      <c r="L289" s="542"/>
      <c r="M289" s="32">
        <f>K289*12*I249</f>
        <v>1815.3360000000002</v>
      </c>
    </row>
    <row r="290" spans="1:13">
      <c r="A290" s="37" t="s">
        <v>119</v>
      </c>
      <c r="B290" s="48"/>
      <c r="C290" s="48"/>
      <c r="D290" s="48"/>
      <c r="E290" s="48"/>
      <c r="F290" s="48"/>
      <c r="G290" s="48"/>
      <c r="H290" s="49"/>
      <c r="I290" s="604" t="s">
        <v>115</v>
      </c>
      <c r="J290" s="605"/>
      <c r="K290" s="2"/>
      <c r="L290" s="10"/>
      <c r="M290" s="32"/>
    </row>
    <row r="291" spans="1:13">
      <c r="A291" s="29" t="s">
        <v>118</v>
      </c>
      <c r="B291" s="38"/>
      <c r="C291" s="38"/>
      <c r="D291" s="38"/>
      <c r="E291" s="38"/>
      <c r="F291" s="38"/>
      <c r="G291" s="38"/>
      <c r="H291" s="39"/>
      <c r="I291" s="532" t="s">
        <v>117</v>
      </c>
      <c r="J291" s="533"/>
      <c r="K291" s="552"/>
      <c r="L291" s="553"/>
      <c r="M291" s="32"/>
    </row>
    <row r="292" spans="1:13">
      <c r="A292" s="37" t="s">
        <v>58</v>
      </c>
      <c r="B292" s="48"/>
      <c r="C292" s="48"/>
      <c r="D292" s="48"/>
      <c r="E292" s="48"/>
      <c r="F292" s="48"/>
      <c r="G292" s="48"/>
      <c r="H292" s="49"/>
      <c r="I292" s="550" t="s">
        <v>59</v>
      </c>
      <c r="J292" s="551"/>
      <c r="K292" s="552">
        <v>0.1</v>
      </c>
      <c r="L292" s="553"/>
      <c r="M292" s="32">
        <f>K292*12*I249</f>
        <v>955.44000000000017</v>
      </c>
    </row>
    <row r="293" spans="1:13" ht="19.5" thickBot="1">
      <c r="A293" s="37" t="s">
        <v>60</v>
      </c>
      <c r="B293" s="48"/>
      <c r="C293" s="48"/>
      <c r="D293" s="48"/>
      <c r="E293" s="48"/>
      <c r="F293" s="48"/>
      <c r="G293" s="48"/>
      <c r="H293" s="49"/>
      <c r="I293" s="545" t="s">
        <v>61</v>
      </c>
      <c r="J293" s="546"/>
      <c r="K293" s="575">
        <v>0.15</v>
      </c>
      <c r="L293" s="576"/>
      <c r="M293" s="71">
        <f>K293*12*I249</f>
        <v>1433.1599999999999</v>
      </c>
    </row>
    <row r="294" spans="1:13" ht="19.5" thickBot="1">
      <c r="A294" s="601" t="s">
        <v>109</v>
      </c>
      <c r="B294" s="602"/>
      <c r="C294" s="602"/>
      <c r="D294" s="602"/>
      <c r="E294" s="602"/>
      <c r="F294" s="602"/>
      <c r="G294" s="602"/>
      <c r="H294" s="603"/>
      <c r="I294" s="72"/>
      <c r="J294" s="73"/>
      <c r="K294" s="569">
        <f>K295+K296+K298+K299</f>
        <v>1.6699999999999997</v>
      </c>
      <c r="L294" s="570"/>
      <c r="M294" s="55">
        <f>K294*12*I249</f>
        <v>15955.847999999998</v>
      </c>
    </row>
    <row r="295" spans="1:13">
      <c r="A295" s="29" t="s">
        <v>63</v>
      </c>
      <c r="B295" s="38"/>
      <c r="C295" s="38"/>
      <c r="D295" s="38"/>
      <c r="E295" s="38"/>
      <c r="F295" s="38"/>
      <c r="G295" s="38"/>
      <c r="H295" s="39"/>
      <c r="I295" s="571" t="s">
        <v>64</v>
      </c>
      <c r="J295" s="572"/>
      <c r="K295" s="573">
        <v>0.57999999999999996</v>
      </c>
      <c r="L295" s="574"/>
      <c r="M295" s="32">
        <f>K295*12*I249</f>
        <v>5541.5519999999997</v>
      </c>
    </row>
    <row r="296" spans="1:13">
      <c r="A296" s="33" t="s">
        <v>116</v>
      </c>
      <c r="B296" s="82"/>
      <c r="C296" s="82"/>
      <c r="D296" s="82"/>
      <c r="E296" s="82"/>
      <c r="F296" s="46"/>
      <c r="G296" s="82"/>
      <c r="H296" s="47"/>
      <c r="I296" s="604" t="s">
        <v>115</v>
      </c>
      <c r="J296" s="605"/>
      <c r="K296" s="552">
        <v>0.22</v>
      </c>
      <c r="L296" s="553"/>
      <c r="M296" s="32">
        <f>K296*12*I249</f>
        <v>2101.9680000000003</v>
      </c>
    </row>
    <row r="297" spans="1:13">
      <c r="A297" s="29" t="s">
        <v>114</v>
      </c>
      <c r="B297" s="38"/>
      <c r="C297" s="38"/>
      <c r="D297" s="38"/>
      <c r="E297" s="38"/>
      <c r="F297" s="38"/>
      <c r="G297" s="38"/>
      <c r="H297" s="39"/>
      <c r="I297" s="532" t="s">
        <v>113</v>
      </c>
      <c r="J297" s="533"/>
      <c r="K297" s="94"/>
      <c r="L297" s="95"/>
      <c r="M297" s="32"/>
    </row>
    <row r="298" spans="1:13">
      <c r="A298" s="34" t="s">
        <v>65</v>
      </c>
      <c r="B298" s="99"/>
      <c r="C298" s="99"/>
      <c r="D298" s="99"/>
      <c r="E298" s="99"/>
      <c r="F298" s="99"/>
      <c r="G298" s="99"/>
      <c r="H298" s="100"/>
      <c r="I298" s="35" t="s">
        <v>66</v>
      </c>
      <c r="J298" s="36"/>
      <c r="K298" s="552">
        <v>0.69</v>
      </c>
      <c r="L298" s="553"/>
      <c r="M298" s="32">
        <f>K298*12*I249</f>
        <v>6592.5360000000001</v>
      </c>
    </row>
    <row r="299" spans="1:13" ht="19.5" thickBot="1">
      <c r="A299" s="37" t="s">
        <v>58</v>
      </c>
      <c r="B299" s="48"/>
      <c r="C299" s="48"/>
      <c r="D299" s="48"/>
      <c r="E299" s="48"/>
      <c r="F299" s="48"/>
      <c r="G299" s="48"/>
      <c r="H299" s="49"/>
      <c r="I299" s="545" t="s">
        <v>59</v>
      </c>
      <c r="J299" s="546"/>
      <c r="K299" s="575">
        <v>0.18</v>
      </c>
      <c r="L299" s="576"/>
      <c r="M299" s="32">
        <f>K299*12*I249</f>
        <v>1719.7920000000001</v>
      </c>
    </row>
    <row r="300" spans="1:13" ht="19.5" thickBot="1">
      <c r="A300" s="103" t="s">
        <v>108</v>
      </c>
      <c r="B300" s="104"/>
      <c r="C300" s="104"/>
      <c r="D300" s="104"/>
      <c r="E300" s="104"/>
      <c r="F300" s="104"/>
      <c r="G300" s="104"/>
      <c r="H300" s="105"/>
      <c r="I300" s="606" t="s">
        <v>68</v>
      </c>
      <c r="J300" s="607"/>
      <c r="K300" s="608">
        <v>23.1</v>
      </c>
      <c r="L300" s="609"/>
      <c r="M300" s="55">
        <f>K300*12*I249</f>
        <v>220706.64000000004</v>
      </c>
    </row>
    <row r="301" spans="1:13" ht="19.5" thickBot="1">
      <c r="A301" s="581" t="s">
        <v>107</v>
      </c>
      <c r="B301" s="582"/>
      <c r="C301" s="582"/>
      <c r="D301" s="582"/>
      <c r="E301" s="582"/>
      <c r="F301" s="582"/>
      <c r="G301" s="582"/>
      <c r="H301" s="583"/>
      <c r="I301" s="53"/>
      <c r="J301" s="54"/>
      <c r="K301" s="558">
        <v>1.98</v>
      </c>
      <c r="L301" s="570"/>
      <c r="M301" s="55">
        <f>K301*12*I249</f>
        <v>18917.712</v>
      </c>
    </row>
    <row r="302" spans="1:13">
      <c r="A302" s="33" t="s">
        <v>70</v>
      </c>
      <c r="B302" s="46"/>
      <c r="C302" s="46"/>
      <c r="D302" s="46"/>
      <c r="E302" s="46"/>
      <c r="F302" s="46"/>
      <c r="G302" s="46"/>
      <c r="H302" s="47"/>
      <c r="I302" s="534" t="s">
        <v>71</v>
      </c>
      <c r="J302" s="535"/>
      <c r="K302" s="81"/>
      <c r="L302" s="95"/>
      <c r="M302" s="32"/>
    </row>
    <row r="303" spans="1:13">
      <c r="A303" s="33" t="s">
        <v>72</v>
      </c>
      <c r="B303" s="46"/>
      <c r="C303" s="46"/>
      <c r="D303" s="46"/>
      <c r="E303" s="46"/>
      <c r="F303" s="46"/>
      <c r="G303" s="46"/>
      <c r="H303" s="47"/>
      <c r="I303" s="9"/>
      <c r="J303" s="10"/>
      <c r="K303" s="81"/>
      <c r="L303" s="95"/>
      <c r="M303" s="32"/>
    </row>
    <row r="304" spans="1:13" ht="19.5" thickBot="1">
      <c r="A304" s="33" t="s">
        <v>73</v>
      </c>
      <c r="B304" s="46"/>
      <c r="C304" s="46"/>
      <c r="D304" s="46"/>
      <c r="E304" s="46"/>
      <c r="F304" s="46"/>
      <c r="G304" s="46"/>
      <c r="H304" s="47"/>
      <c r="I304" s="8"/>
      <c r="J304" s="10"/>
      <c r="K304" s="81"/>
      <c r="L304" s="95"/>
      <c r="M304" s="32"/>
    </row>
    <row r="305" spans="1:13" ht="19.5" thickBot="1">
      <c r="A305" s="103" t="s">
        <v>106</v>
      </c>
      <c r="B305" s="104"/>
      <c r="C305" s="104"/>
      <c r="D305" s="104"/>
      <c r="E305" s="104"/>
      <c r="F305" s="104"/>
      <c r="G305" s="104"/>
      <c r="H305" s="105"/>
      <c r="I305" s="53"/>
      <c r="J305" s="54"/>
      <c r="K305" s="558">
        <v>0.09</v>
      </c>
      <c r="L305" s="570"/>
      <c r="M305" s="55">
        <f>K305*12*I249</f>
        <v>859.89600000000007</v>
      </c>
    </row>
    <row r="306" spans="1:13">
      <c r="A306" s="33" t="s">
        <v>75</v>
      </c>
      <c r="B306" s="46"/>
      <c r="C306" s="46"/>
      <c r="D306" s="46"/>
      <c r="E306" s="46"/>
      <c r="F306" s="46"/>
      <c r="G306" s="46"/>
      <c r="H306" s="47"/>
      <c r="I306" s="534" t="s">
        <v>14</v>
      </c>
      <c r="J306" s="535"/>
      <c r="K306" s="94"/>
      <c r="L306" s="95"/>
      <c r="M306" s="32"/>
    </row>
    <row r="307" spans="1:13" ht="19.5" thickBot="1">
      <c r="A307" s="33" t="s">
        <v>76</v>
      </c>
      <c r="B307" s="46"/>
      <c r="C307" s="46"/>
      <c r="D307" s="46"/>
      <c r="E307" s="46"/>
      <c r="F307" s="46"/>
      <c r="G307" s="46"/>
      <c r="H307" s="47"/>
      <c r="I307" s="9"/>
      <c r="J307" s="10"/>
      <c r="K307" s="94"/>
      <c r="L307" s="95"/>
      <c r="M307" s="32"/>
    </row>
    <row r="308" spans="1:13" ht="19.5" thickBot="1">
      <c r="A308" s="581" t="s">
        <v>105</v>
      </c>
      <c r="B308" s="582"/>
      <c r="C308" s="582"/>
      <c r="D308" s="582"/>
      <c r="E308" s="582"/>
      <c r="F308" s="582"/>
      <c r="G308" s="582"/>
      <c r="H308" s="583"/>
      <c r="I308" s="53"/>
      <c r="J308" s="54"/>
      <c r="K308" s="558">
        <v>8.34</v>
      </c>
      <c r="L308" s="570"/>
      <c r="M308" s="55">
        <f>K308*12*I249</f>
        <v>79683.695999999996</v>
      </c>
    </row>
    <row r="309" spans="1:13">
      <c r="A309" s="33" t="s">
        <v>78</v>
      </c>
      <c r="B309" s="82"/>
      <c r="C309" s="82"/>
      <c r="D309" s="82"/>
      <c r="E309" s="82"/>
      <c r="F309" s="46"/>
      <c r="G309" s="82"/>
      <c r="H309" s="47"/>
      <c r="I309" s="541" t="s">
        <v>79</v>
      </c>
      <c r="J309" s="542"/>
      <c r="K309" s="81"/>
      <c r="L309" s="95"/>
      <c r="M309" s="32"/>
    </row>
    <row r="310" spans="1:13">
      <c r="A310" s="33" t="s">
        <v>80</v>
      </c>
      <c r="B310" s="82"/>
      <c r="C310" s="82"/>
      <c r="D310" s="82"/>
      <c r="E310" s="82"/>
      <c r="F310" s="46"/>
      <c r="G310" s="82"/>
      <c r="H310" s="47"/>
      <c r="I310" s="541" t="s">
        <v>81</v>
      </c>
      <c r="J310" s="542"/>
      <c r="K310" s="81"/>
      <c r="L310" s="95"/>
      <c r="M310" s="32"/>
    </row>
    <row r="311" spans="1:13">
      <c r="A311" s="33" t="s">
        <v>82</v>
      </c>
      <c r="B311" s="82"/>
      <c r="C311" s="82"/>
      <c r="D311" s="82"/>
      <c r="E311" s="82"/>
      <c r="F311" s="46"/>
      <c r="G311" s="82"/>
      <c r="H311" s="47"/>
      <c r="I311" s="541" t="s">
        <v>83</v>
      </c>
      <c r="J311" s="542"/>
      <c r="K311" s="81"/>
      <c r="L311" s="95"/>
      <c r="M311" s="32"/>
    </row>
    <row r="312" spans="1:13">
      <c r="A312" s="33" t="s">
        <v>84</v>
      </c>
      <c r="B312" s="82"/>
      <c r="C312" s="82"/>
      <c r="D312" s="82"/>
      <c r="E312" s="82"/>
      <c r="F312" s="46"/>
      <c r="G312" s="82"/>
      <c r="H312" s="47"/>
      <c r="I312" s="541" t="s">
        <v>85</v>
      </c>
      <c r="J312" s="542"/>
      <c r="K312" s="81"/>
      <c r="L312" s="95"/>
      <c r="M312" s="32"/>
    </row>
    <row r="313" spans="1:13">
      <c r="A313" s="33" t="s">
        <v>86</v>
      </c>
      <c r="B313" s="82"/>
      <c r="C313" s="82"/>
      <c r="D313" s="82"/>
      <c r="E313" s="82"/>
      <c r="F313" s="46"/>
      <c r="G313" s="82"/>
      <c r="H313" s="47"/>
      <c r="I313" s="541" t="s">
        <v>87</v>
      </c>
      <c r="J313" s="542"/>
      <c r="K313" s="81"/>
      <c r="L313" s="95"/>
      <c r="M313" s="32"/>
    </row>
    <row r="314" spans="1:13">
      <c r="A314" s="33" t="s">
        <v>88</v>
      </c>
      <c r="B314" s="82"/>
      <c r="C314" s="82"/>
      <c r="D314" s="82"/>
      <c r="E314" s="82"/>
      <c r="F314" s="46"/>
      <c r="G314" s="82"/>
      <c r="H314" s="47"/>
      <c r="I314" s="9"/>
      <c r="J314" s="10"/>
      <c r="K314" s="81"/>
      <c r="L314" s="95"/>
      <c r="M314" s="32"/>
    </row>
    <row r="315" spans="1:13">
      <c r="A315" s="33" t="s">
        <v>89</v>
      </c>
      <c r="B315" s="82"/>
      <c r="C315" s="82"/>
      <c r="D315" s="82"/>
      <c r="E315" s="82"/>
      <c r="F315" s="46"/>
      <c r="G315" s="82"/>
      <c r="H315" s="47"/>
      <c r="I315" s="9"/>
      <c r="J315" s="10"/>
      <c r="K315" s="81"/>
      <c r="L315" s="95"/>
      <c r="M315" s="32"/>
    </row>
    <row r="316" spans="1:13">
      <c r="A316" s="33" t="s">
        <v>90</v>
      </c>
      <c r="B316" s="82"/>
      <c r="C316" s="82"/>
      <c r="D316" s="82"/>
      <c r="E316" s="82"/>
      <c r="F316" s="46"/>
      <c r="G316" s="82"/>
      <c r="H316" s="47"/>
      <c r="I316" s="9"/>
      <c r="J316" s="10"/>
      <c r="K316" s="81"/>
      <c r="L316" s="95"/>
      <c r="M316" s="32"/>
    </row>
    <row r="317" spans="1:13">
      <c r="A317" s="33" t="s">
        <v>91</v>
      </c>
      <c r="B317" s="82"/>
      <c r="C317" s="82"/>
      <c r="D317" s="82"/>
      <c r="E317" s="82"/>
      <c r="F317" s="46"/>
      <c r="G317" s="82"/>
      <c r="H317" s="47"/>
      <c r="I317" s="9"/>
      <c r="J317" s="10"/>
      <c r="K317" s="81"/>
      <c r="L317" s="95"/>
      <c r="M317" s="32"/>
    </row>
    <row r="318" spans="1:13">
      <c r="A318" s="33" t="s">
        <v>92</v>
      </c>
      <c r="B318" s="82"/>
      <c r="C318" s="82"/>
      <c r="D318" s="82"/>
      <c r="E318" s="82"/>
      <c r="F318" s="46"/>
      <c r="G318" s="82"/>
      <c r="H318" s="47"/>
      <c r="I318" s="9"/>
      <c r="J318" s="10"/>
      <c r="K318" s="81"/>
      <c r="L318" s="95"/>
      <c r="M318" s="32"/>
    </row>
    <row r="319" spans="1:13" ht="19.5" thickBot="1">
      <c r="A319" s="586" t="s">
        <v>93</v>
      </c>
      <c r="B319" s="587"/>
      <c r="C319" s="587"/>
      <c r="D319" s="587"/>
      <c r="E319" s="587"/>
      <c r="F319" s="587"/>
      <c r="G319" s="587"/>
      <c r="H319" s="588"/>
      <c r="I319" s="9"/>
      <c r="J319" s="10"/>
      <c r="K319" s="9"/>
      <c r="L319" s="10"/>
      <c r="M319" s="32"/>
    </row>
    <row r="320" spans="1:13">
      <c r="A320" s="83" t="s">
        <v>94</v>
      </c>
      <c r="B320" s="84"/>
      <c r="C320" s="84"/>
      <c r="D320" s="84"/>
      <c r="E320" s="84"/>
      <c r="F320" s="84"/>
      <c r="G320" s="84"/>
      <c r="H320" s="84"/>
      <c r="I320" s="534" t="s">
        <v>95</v>
      </c>
      <c r="J320" s="535"/>
      <c r="K320" s="16"/>
      <c r="L320" s="17"/>
      <c r="M320" s="18"/>
    </row>
    <row r="321" spans="1:13" ht="19.5" thickBot="1">
      <c r="A321" s="85" t="s">
        <v>96</v>
      </c>
      <c r="B321" s="86"/>
      <c r="C321" s="86"/>
      <c r="D321" s="86"/>
      <c r="E321" s="86"/>
      <c r="F321" s="86"/>
      <c r="G321" s="86"/>
      <c r="H321" s="86"/>
      <c r="I321" s="87"/>
      <c r="J321" s="27"/>
      <c r="K321" s="26"/>
      <c r="L321" s="27"/>
      <c r="M321" s="28"/>
    </row>
    <row r="322" spans="1:13" ht="19.5" thickBot="1">
      <c r="A322" s="581" t="s">
        <v>97</v>
      </c>
      <c r="B322" s="582"/>
      <c r="C322" s="582"/>
      <c r="D322" s="582"/>
      <c r="E322" s="582"/>
      <c r="F322" s="582"/>
      <c r="G322" s="582"/>
      <c r="H322" s="589"/>
      <c r="I322" s="590" t="s">
        <v>98</v>
      </c>
      <c r="J322" s="591"/>
      <c r="K322" s="592">
        <v>1.69</v>
      </c>
      <c r="L322" s="593"/>
      <c r="M322" s="88">
        <f>K322*12*I249</f>
        <v>16146.936000000002</v>
      </c>
    </row>
    <row r="323" spans="1:13" ht="19.5" thickBot="1">
      <c r="A323" s="610" t="s">
        <v>99</v>
      </c>
      <c r="B323" s="610"/>
      <c r="C323" s="610"/>
      <c r="D323" s="610"/>
      <c r="E323" s="610"/>
      <c r="F323" s="610"/>
      <c r="G323" s="610"/>
      <c r="H323" s="610"/>
      <c r="I323" s="534" t="s">
        <v>95</v>
      </c>
      <c r="J323" s="535"/>
      <c r="K323" s="611">
        <v>0.43</v>
      </c>
      <c r="L323" s="611"/>
      <c r="M323" s="32">
        <f>K323*I249*12</f>
        <v>4108.3920000000007</v>
      </c>
    </row>
    <row r="324" spans="1:13" ht="19.5" thickBot="1">
      <c r="A324" s="90" t="s">
        <v>100</v>
      </c>
      <c r="B324" s="91"/>
      <c r="C324" s="91"/>
      <c r="D324" s="91"/>
      <c r="E324" s="91"/>
      <c r="F324" s="91"/>
      <c r="G324" s="91"/>
      <c r="H324" s="91"/>
      <c r="I324" s="92"/>
      <c r="J324" s="93"/>
      <c r="K324" s="590">
        <v>1.69</v>
      </c>
      <c r="L324" s="594"/>
      <c r="M324" s="88">
        <f>K324*12*I249</f>
        <v>16146.936000000002</v>
      </c>
    </row>
    <row r="325" spans="1:13" ht="19.5" thickBot="1">
      <c r="A325" s="581" t="s">
        <v>102</v>
      </c>
      <c r="B325" s="582"/>
      <c r="C325" s="582"/>
      <c r="D325" s="582"/>
      <c r="E325" s="582"/>
      <c r="F325" s="582"/>
      <c r="G325" s="582"/>
      <c r="H325" s="582"/>
      <c r="I325" s="89"/>
      <c r="J325" s="88"/>
      <c r="K325" s="584">
        <f>K250+K260+K275+K308+K322+K324+K323</f>
        <v>65.52000000000001</v>
      </c>
      <c r="L325" s="585"/>
      <c r="M325" s="88">
        <f>M250+M260+M275+M308+M322+M324+M323</f>
        <v>626004.28800000006</v>
      </c>
    </row>
    <row r="329" spans="1:13">
      <c r="A329" s="597" t="s">
        <v>104</v>
      </c>
      <c r="B329" s="597"/>
      <c r="C329" s="597"/>
      <c r="D329" s="597"/>
      <c r="E329" s="597"/>
      <c r="F329" s="597"/>
      <c r="G329" s="597"/>
      <c r="H329" s="597"/>
      <c r="I329" s="597"/>
      <c r="J329" s="597"/>
      <c r="K329" s="597"/>
      <c r="L329" s="597"/>
      <c r="M329" s="2"/>
    </row>
    <row r="330" spans="1:13">
      <c r="A330" s="537" t="s">
        <v>0</v>
      </c>
      <c r="B330" s="537"/>
      <c r="C330" s="537"/>
      <c r="D330" s="537"/>
      <c r="E330" s="537"/>
      <c r="F330" s="537"/>
      <c r="G330" s="537"/>
      <c r="H330" s="537"/>
      <c r="I330" s="537"/>
      <c r="J330" s="537"/>
      <c r="K330" s="537"/>
      <c r="L330" s="537"/>
      <c r="M330" s="2"/>
    </row>
    <row r="331" spans="1:13">
      <c r="A331" s="3"/>
      <c r="B331" s="3"/>
      <c r="C331" s="3"/>
      <c r="D331" s="3"/>
      <c r="E331" s="3"/>
      <c r="F331" s="3" t="s">
        <v>121</v>
      </c>
      <c r="G331" s="3"/>
      <c r="H331" s="3"/>
      <c r="I331" s="3"/>
      <c r="J331" s="3"/>
      <c r="K331" s="612">
        <v>45658</v>
      </c>
      <c r="L331" s="613"/>
      <c r="M331" s="613"/>
    </row>
    <row r="332" spans="1:13">
      <c r="A332" s="4"/>
      <c r="B332" s="5"/>
      <c r="C332" s="538" t="s">
        <v>2</v>
      </c>
      <c r="D332" s="538"/>
      <c r="E332" s="538"/>
      <c r="F332" s="5"/>
      <c r="G332" s="5"/>
      <c r="H332" s="6"/>
      <c r="I332" s="539" t="s">
        <v>3</v>
      </c>
      <c r="J332" s="540"/>
      <c r="K332" s="539" t="s">
        <v>4</v>
      </c>
      <c r="L332" s="540"/>
      <c r="M332" s="7"/>
    </row>
    <row r="333" spans="1:13">
      <c r="A333" s="8"/>
      <c r="B333" s="9"/>
      <c r="C333" s="9"/>
      <c r="D333" s="9"/>
      <c r="E333" s="9"/>
      <c r="F333" s="9"/>
      <c r="G333" s="9"/>
      <c r="H333" s="10"/>
      <c r="I333" s="9"/>
      <c r="J333" s="10"/>
      <c r="K333" s="541" t="s">
        <v>5</v>
      </c>
      <c r="L333" s="542"/>
      <c r="M333" s="11" t="s">
        <v>6</v>
      </c>
    </row>
    <row r="334" spans="1:13">
      <c r="A334" s="8"/>
      <c r="B334" s="9"/>
      <c r="C334" s="9"/>
      <c r="D334" s="9"/>
      <c r="E334" s="9"/>
      <c r="F334" s="9"/>
      <c r="G334" s="9"/>
      <c r="H334" s="10"/>
      <c r="I334" s="541" t="s">
        <v>7</v>
      </c>
      <c r="J334" s="542"/>
      <c r="K334" s="532" t="s">
        <v>8</v>
      </c>
      <c r="L334" s="533"/>
      <c r="M334" s="11" t="s">
        <v>9</v>
      </c>
    </row>
    <row r="335" spans="1:13" ht="19.5" thickBot="1">
      <c r="A335" s="4"/>
      <c r="B335" s="5"/>
      <c r="C335" s="5"/>
      <c r="D335" s="5"/>
      <c r="E335" s="5"/>
      <c r="F335" s="5"/>
      <c r="G335" s="5"/>
      <c r="H335" s="6"/>
      <c r="I335" s="599">
        <v>447.2</v>
      </c>
      <c r="J335" s="600"/>
      <c r="K335" s="545"/>
      <c r="L335" s="546"/>
      <c r="M335" s="12"/>
    </row>
    <row r="336" spans="1:13">
      <c r="A336" s="13" t="s">
        <v>10</v>
      </c>
      <c r="B336" s="14"/>
      <c r="C336" s="14"/>
      <c r="D336" s="14"/>
      <c r="E336" s="14"/>
      <c r="F336" s="14"/>
      <c r="G336" s="14"/>
      <c r="H336" s="15"/>
      <c r="I336" s="16"/>
      <c r="J336" s="17"/>
      <c r="K336" s="547">
        <f>K339+K342</f>
        <v>9.59</v>
      </c>
      <c r="L336" s="548"/>
      <c r="M336" s="18">
        <f>K336*12*I335</f>
        <v>51463.775999999998</v>
      </c>
    </row>
    <row r="337" spans="1:13">
      <c r="A337" s="19" t="s">
        <v>11</v>
      </c>
      <c r="B337" s="20"/>
      <c r="C337" s="20"/>
      <c r="D337" s="20"/>
      <c r="E337" s="20"/>
      <c r="F337" s="20"/>
      <c r="G337" s="20"/>
      <c r="H337" s="21"/>
      <c r="I337" s="9"/>
      <c r="J337" s="10"/>
      <c r="K337" s="9"/>
      <c r="L337" s="10"/>
      <c r="M337" s="22"/>
    </row>
    <row r="338" spans="1:13" ht="19.5" thickBot="1">
      <c r="A338" s="23" t="s">
        <v>12</v>
      </c>
      <c r="B338" s="24"/>
      <c r="C338" s="24"/>
      <c r="D338" s="24"/>
      <c r="E338" s="24"/>
      <c r="F338" s="24"/>
      <c r="G338" s="24"/>
      <c r="H338" s="25"/>
      <c r="I338" s="26"/>
      <c r="J338" s="27"/>
      <c r="K338" s="26"/>
      <c r="L338" s="27"/>
      <c r="M338" s="28"/>
    </row>
    <row r="339" spans="1:13">
      <c r="A339" s="29" t="s">
        <v>13</v>
      </c>
      <c r="B339" s="30"/>
      <c r="C339" s="30"/>
      <c r="D339" s="30"/>
      <c r="E339" s="30"/>
      <c r="F339" s="30"/>
      <c r="G339" s="30"/>
      <c r="H339" s="31"/>
      <c r="I339" s="532" t="s">
        <v>14</v>
      </c>
      <c r="J339" s="533"/>
      <c r="K339" s="534">
        <v>5.54</v>
      </c>
      <c r="L339" s="535"/>
      <c r="M339" s="32">
        <f>K339*12*I335</f>
        <v>29729.856</v>
      </c>
    </row>
    <row r="340" spans="1:13">
      <c r="A340" s="33" t="s">
        <v>15</v>
      </c>
      <c r="B340" s="9"/>
      <c r="C340" s="9"/>
      <c r="D340" s="9"/>
      <c r="E340" s="9"/>
      <c r="F340" s="9"/>
      <c r="G340" s="9"/>
      <c r="H340" s="10"/>
      <c r="I340" s="541" t="s">
        <v>16</v>
      </c>
      <c r="J340" s="542"/>
      <c r="K340" s="2"/>
      <c r="L340" s="10"/>
      <c r="M340" s="32"/>
    </row>
    <row r="341" spans="1:13">
      <c r="A341" s="29" t="s">
        <v>17</v>
      </c>
      <c r="B341" s="30"/>
      <c r="C341" s="30"/>
      <c r="D341" s="30"/>
      <c r="E341" s="30"/>
      <c r="F341" s="30"/>
      <c r="G341" s="30"/>
      <c r="H341" s="31"/>
      <c r="I341" s="532"/>
      <c r="J341" s="533"/>
      <c r="K341" s="2"/>
      <c r="L341" s="10"/>
      <c r="M341" s="32"/>
    </row>
    <row r="342" spans="1:13">
      <c r="A342" s="29" t="s">
        <v>18</v>
      </c>
      <c r="B342" s="30"/>
      <c r="C342" s="30"/>
      <c r="D342" s="30"/>
      <c r="E342" s="30"/>
      <c r="F342" s="30"/>
      <c r="G342" s="30"/>
      <c r="H342" s="31"/>
      <c r="I342" s="550" t="s">
        <v>19</v>
      </c>
      <c r="J342" s="551"/>
      <c r="K342" s="541">
        <v>4.05</v>
      </c>
      <c r="L342" s="542"/>
      <c r="M342" s="32">
        <f>K342*12*I335</f>
        <v>21733.919999999998</v>
      </c>
    </row>
    <row r="343" spans="1:13">
      <c r="A343" s="34" t="s">
        <v>20</v>
      </c>
      <c r="B343" s="35"/>
      <c r="C343" s="35"/>
      <c r="D343" s="35"/>
      <c r="E343" s="35"/>
      <c r="F343" s="35"/>
      <c r="G343" s="35"/>
      <c r="H343" s="36"/>
      <c r="I343" s="541" t="s">
        <v>16</v>
      </c>
      <c r="J343" s="542"/>
      <c r="K343" s="3"/>
      <c r="L343" s="21"/>
      <c r="M343" s="32"/>
    </row>
    <row r="344" spans="1:13">
      <c r="A344" s="37" t="s">
        <v>21</v>
      </c>
      <c r="B344" s="5"/>
      <c r="C344" s="5"/>
      <c r="D344" s="5"/>
      <c r="E344" s="5"/>
      <c r="F344" s="5"/>
      <c r="G344" s="5"/>
      <c r="H344" s="6"/>
      <c r="I344" s="541"/>
      <c r="J344" s="542"/>
      <c r="K344" s="2"/>
      <c r="L344" s="10"/>
      <c r="M344" s="32"/>
    </row>
    <row r="345" spans="1:13" ht="19.5" thickBot="1">
      <c r="A345" s="29" t="s">
        <v>22</v>
      </c>
      <c r="B345" s="38"/>
      <c r="C345" s="38"/>
      <c r="D345" s="38"/>
      <c r="E345" s="38"/>
      <c r="F345" s="38"/>
      <c r="G345" s="38"/>
      <c r="H345" s="39"/>
      <c r="I345" s="30"/>
      <c r="J345" s="31"/>
      <c r="K345" s="552"/>
      <c r="L345" s="553"/>
      <c r="M345" s="32"/>
    </row>
    <row r="346" spans="1:13">
      <c r="A346" s="13" t="s">
        <v>23</v>
      </c>
      <c r="B346" s="40"/>
      <c r="C346" s="40"/>
      <c r="D346" s="40"/>
      <c r="E346" s="40"/>
      <c r="F346" s="40"/>
      <c r="G346" s="40"/>
      <c r="H346" s="41"/>
      <c r="I346" s="16"/>
      <c r="J346" s="42"/>
      <c r="K346" s="554">
        <f>K348+K353+K356</f>
        <v>6.1999999999999993</v>
      </c>
      <c r="L346" s="548"/>
      <c r="M346" s="18">
        <f>K346*12*I335</f>
        <v>33271.679999999993</v>
      </c>
    </row>
    <row r="347" spans="1:13" ht="19.5" thickBot="1">
      <c r="A347" s="23" t="s">
        <v>24</v>
      </c>
      <c r="B347" s="43"/>
      <c r="C347" s="43"/>
      <c r="D347" s="43"/>
      <c r="E347" s="43"/>
      <c r="F347" s="43"/>
      <c r="G347" s="43"/>
      <c r="H347" s="44"/>
      <c r="I347" s="26"/>
      <c r="J347" s="45"/>
      <c r="K347" s="26"/>
      <c r="L347" s="27"/>
      <c r="M347" s="28"/>
    </row>
    <row r="348" spans="1:13">
      <c r="A348" s="33" t="s">
        <v>25</v>
      </c>
      <c r="B348" s="46"/>
      <c r="C348" s="46"/>
      <c r="D348" s="46"/>
      <c r="E348" s="46"/>
      <c r="F348" s="46"/>
      <c r="G348" s="46"/>
      <c r="H348" s="47"/>
      <c r="I348" s="541" t="s">
        <v>14</v>
      </c>
      <c r="J348" s="542"/>
      <c r="K348" s="534">
        <v>3.11</v>
      </c>
      <c r="L348" s="535"/>
      <c r="M348" s="32">
        <f>K348*12*I335</f>
        <v>16689.504000000001</v>
      </c>
    </row>
    <row r="349" spans="1:13">
      <c r="A349" s="29" t="s">
        <v>26</v>
      </c>
      <c r="B349" s="38"/>
      <c r="C349" s="38"/>
      <c r="D349" s="38"/>
      <c r="E349" s="38"/>
      <c r="F349" s="38"/>
      <c r="G349" s="38"/>
      <c r="H349" s="39"/>
      <c r="I349" s="96"/>
      <c r="J349" s="97"/>
      <c r="K349" s="2"/>
      <c r="L349" s="10"/>
      <c r="M349" s="32"/>
    </row>
    <row r="350" spans="1:13">
      <c r="A350" s="33" t="s">
        <v>15</v>
      </c>
      <c r="B350" s="9"/>
      <c r="C350" s="9"/>
      <c r="D350" s="9"/>
      <c r="E350" s="9"/>
      <c r="F350" s="9"/>
      <c r="G350" s="9"/>
      <c r="H350" s="10"/>
      <c r="I350" s="541" t="s">
        <v>16</v>
      </c>
      <c r="J350" s="542"/>
      <c r="K350" s="2"/>
      <c r="L350" s="10"/>
      <c r="M350" s="32"/>
    </row>
    <row r="351" spans="1:13">
      <c r="A351" s="29" t="s">
        <v>17</v>
      </c>
      <c r="B351" s="30"/>
      <c r="C351" s="30"/>
      <c r="D351" s="30"/>
      <c r="E351" s="30"/>
      <c r="F351" s="30"/>
      <c r="G351" s="30"/>
      <c r="H351" s="31"/>
      <c r="I351" s="532"/>
      <c r="J351" s="533"/>
      <c r="K351" s="2"/>
      <c r="L351" s="10"/>
      <c r="M351" s="32"/>
    </row>
    <row r="352" spans="1:13">
      <c r="A352" s="34" t="s">
        <v>27</v>
      </c>
      <c r="B352" s="35"/>
      <c r="C352" s="36"/>
      <c r="D352" s="9"/>
      <c r="E352" s="9"/>
      <c r="F352" s="9"/>
      <c r="G352" s="9"/>
      <c r="H352" s="10"/>
      <c r="I352" s="541" t="s">
        <v>16</v>
      </c>
      <c r="J352" s="542"/>
      <c r="K352" s="2"/>
      <c r="L352" s="10"/>
      <c r="M352" s="32"/>
    </row>
    <row r="353" spans="1:13">
      <c r="A353" s="33" t="s">
        <v>28</v>
      </c>
      <c r="B353" s="9"/>
      <c r="C353" s="9"/>
      <c r="D353" s="35"/>
      <c r="E353" s="35"/>
      <c r="F353" s="35"/>
      <c r="G353" s="35"/>
      <c r="H353" s="36"/>
      <c r="I353" s="550" t="s">
        <v>19</v>
      </c>
      <c r="J353" s="551"/>
      <c r="K353" s="541">
        <v>1.36</v>
      </c>
      <c r="L353" s="542"/>
      <c r="M353" s="32">
        <f>K353*12*I335</f>
        <v>7298.3040000000001</v>
      </c>
    </row>
    <row r="354" spans="1:13">
      <c r="A354" s="37" t="s">
        <v>29</v>
      </c>
      <c r="B354" s="48"/>
      <c r="C354" s="48"/>
      <c r="D354" s="48"/>
      <c r="E354" s="48"/>
      <c r="F354" s="48"/>
      <c r="G354" s="48"/>
      <c r="H354" s="49"/>
      <c r="I354" s="539" t="s">
        <v>30</v>
      </c>
      <c r="J354" s="540"/>
      <c r="K354" s="2"/>
      <c r="L354" s="10"/>
      <c r="M354" s="32"/>
    </row>
    <row r="355" spans="1:13">
      <c r="A355" s="29"/>
      <c r="B355" s="38"/>
      <c r="C355" s="38"/>
      <c r="D355" s="38"/>
      <c r="E355" s="38"/>
      <c r="F355" s="38"/>
      <c r="G355" s="38"/>
      <c r="H355" s="39"/>
      <c r="I355" s="30" t="s">
        <v>31</v>
      </c>
      <c r="J355" s="31"/>
      <c r="K355" s="2"/>
      <c r="L355" s="10"/>
      <c r="M355" s="32"/>
    </row>
    <row r="356" spans="1:13">
      <c r="A356" s="37" t="s">
        <v>32</v>
      </c>
      <c r="B356" s="48"/>
      <c r="C356" s="48"/>
      <c r="D356" s="48"/>
      <c r="E356" s="48"/>
      <c r="F356" s="48"/>
      <c r="G356" s="48"/>
      <c r="H356" s="49"/>
      <c r="I356" s="539" t="s">
        <v>19</v>
      </c>
      <c r="J356" s="540"/>
      <c r="K356" s="541">
        <v>1.73</v>
      </c>
      <c r="L356" s="542"/>
      <c r="M356" s="32">
        <f>K356*12*I335</f>
        <v>9283.8719999999994</v>
      </c>
    </row>
    <row r="357" spans="1:13">
      <c r="A357" s="29" t="s">
        <v>33</v>
      </c>
      <c r="B357" s="38"/>
      <c r="C357" s="38"/>
      <c r="D357" s="38"/>
      <c r="E357" s="38"/>
      <c r="F357" s="38"/>
      <c r="G357" s="38"/>
      <c r="H357" s="39"/>
      <c r="I357" s="30"/>
      <c r="J357" s="31"/>
      <c r="K357" s="2"/>
      <c r="L357" s="10"/>
      <c r="M357" s="32"/>
    </row>
    <row r="358" spans="1:13">
      <c r="A358" s="37" t="s">
        <v>34</v>
      </c>
      <c r="B358" s="48"/>
      <c r="C358" s="48"/>
      <c r="D358" s="48"/>
      <c r="E358" s="48"/>
      <c r="F358" s="48"/>
      <c r="G358" s="48"/>
      <c r="H358" s="49"/>
      <c r="I358" s="541" t="s">
        <v>16</v>
      </c>
      <c r="J358" s="542"/>
      <c r="K358" s="2"/>
      <c r="L358" s="10"/>
      <c r="M358" s="32"/>
    </row>
    <row r="359" spans="1:13">
      <c r="A359" s="37" t="s">
        <v>35</v>
      </c>
      <c r="B359" s="48"/>
      <c r="C359" s="48"/>
      <c r="D359" s="48"/>
      <c r="E359" s="48"/>
      <c r="F359" s="48"/>
      <c r="G359" s="48"/>
      <c r="H359" s="49"/>
      <c r="I359" s="539" t="s">
        <v>36</v>
      </c>
      <c r="J359" s="540"/>
      <c r="K359" s="5"/>
      <c r="L359" s="6"/>
      <c r="M359" s="7"/>
    </row>
    <row r="360" spans="1:13" ht="19.5" thickBot="1">
      <c r="A360" s="29"/>
      <c r="B360" s="38"/>
      <c r="C360" s="38"/>
      <c r="D360" s="38"/>
      <c r="E360" s="38"/>
      <c r="F360" s="38"/>
      <c r="G360" s="38"/>
      <c r="H360" s="39"/>
      <c r="I360" s="560" t="s">
        <v>37</v>
      </c>
      <c r="J360" s="561"/>
      <c r="K360" s="30"/>
      <c r="L360" s="31"/>
      <c r="M360" s="50"/>
    </row>
    <row r="361" spans="1:13">
      <c r="A361" s="51" t="s">
        <v>38</v>
      </c>
      <c r="B361" s="14"/>
      <c r="C361" s="14"/>
      <c r="D361" s="14"/>
      <c r="E361" s="14"/>
      <c r="F361" s="14"/>
      <c r="G361" s="16"/>
      <c r="H361" s="17"/>
      <c r="I361" s="16"/>
      <c r="J361" s="17"/>
      <c r="K361" s="562">
        <f>K363+K370+K378+K382+K383+K387</f>
        <v>42.17</v>
      </c>
      <c r="L361" s="548"/>
      <c r="M361" s="18">
        <f>M363+M370+M378+M382+M383+M387</f>
        <v>226301.08800000002</v>
      </c>
    </row>
    <row r="362" spans="1:13" ht="19.5" thickBot="1">
      <c r="A362" s="52"/>
      <c r="B362" s="26"/>
      <c r="C362" s="26"/>
      <c r="D362" s="26"/>
      <c r="E362" s="26"/>
      <c r="F362" s="26"/>
      <c r="G362" s="26"/>
      <c r="H362" s="27"/>
      <c r="I362" s="26"/>
      <c r="J362" s="27"/>
      <c r="K362" s="26"/>
      <c r="L362" s="27"/>
      <c r="M362" s="28"/>
    </row>
    <row r="363" spans="1:13" ht="19.5" thickBot="1">
      <c r="A363" s="581" t="s">
        <v>39</v>
      </c>
      <c r="B363" s="582"/>
      <c r="C363" s="582"/>
      <c r="D363" s="582"/>
      <c r="E363" s="582"/>
      <c r="F363" s="582"/>
      <c r="G363" s="582"/>
      <c r="H363" s="583"/>
      <c r="I363" s="53"/>
      <c r="J363" s="54"/>
      <c r="K363" s="566">
        <f>K364+K365+K366+K368+K369</f>
        <v>10.620000000000001</v>
      </c>
      <c r="L363" s="559"/>
      <c r="M363" s="55">
        <f>K363*12*I335</f>
        <v>56991.168000000005</v>
      </c>
    </row>
    <row r="364" spans="1:13">
      <c r="A364" s="29" t="s">
        <v>40</v>
      </c>
      <c r="B364" s="38"/>
      <c r="C364" s="38"/>
      <c r="D364" s="38"/>
      <c r="E364" s="38"/>
      <c r="F364" s="38"/>
      <c r="G364" s="38"/>
      <c r="H364" s="39"/>
      <c r="I364" s="532" t="s">
        <v>41</v>
      </c>
      <c r="J364" s="533"/>
      <c r="K364" s="534">
        <v>2.2400000000000002</v>
      </c>
      <c r="L364" s="535"/>
      <c r="M364" s="32">
        <f>K364*12*I335</f>
        <v>12020.736000000001</v>
      </c>
    </row>
    <row r="365" spans="1:13">
      <c r="A365" s="34" t="s">
        <v>42</v>
      </c>
      <c r="B365" s="99"/>
      <c r="C365" s="99"/>
      <c r="D365" s="99"/>
      <c r="E365" s="99"/>
      <c r="F365" s="99"/>
      <c r="G365" s="99"/>
      <c r="H365" s="100"/>
      <c r="I365" s="550" t="s">
        <v>43</v>
      </c>
      <c r="J365" s="551"/>
      <c r="K365" s="541">
        <v>5.28</v>
      </c>
      <c r="L365" s="542"/>
      <c r="M365" s="32">
        <f>K365*12*I335</f>
        <v>28334.592000000001</v>
      </c>
    </row>
    <row r="366" spans="1:13">
      <c r="A366" s="37" t="s">
        <v>44</v>
      </c>
      <c r="B366" s="48"/>
      <c r="C366" s="48"/>
      <c r="D366" s="48"/>
      <c r="E366" s="48"/>
      <c r="F366" s="48"/>
      <c r="G366" s="48"/>
      <c r="H366" s="49"/>
      <c r="I366" s="539" t="s">
        <v>19</v>
      </c>
      <c r="J366" s="540"/>
      <c r="K366" s="541">
        <v>0.6</v>
      </c>
      <c r="L366" s="542"/>
      <c r="M366" s="32">
        <f>K366*12*I335</f>
        <v>3219.8399999999997</v>
      </c>
    </row>
    <row r="367" spans="1:13">
      <c r="A367" s="101" t="s">
        <v>45</v>
      </c>
      <c r="B367" s="30"/>
      <c r="C367" s="30"/>
      <c r="D367" s="30"/>
      <c r="E367" s="38"/>
      <c r="F367" s="38"/>
      <c r="G367" s="38"/>
      <c r="H367" s="39"/>
      <c r="I367" s="30"/>
      <c r="J367" s="31"/>
      <c r="K367" s="9"/>
      <c r="L367" s="10"/>
      <c r="M367" s="32"/>
    </row>
    <row r="368" spans="1:13">
      <c r="A368" s="34" t="s">
        <v>46</v>
      </c>
      <c r="B368" s="99"/>
      <c r="C368" s="99"/>
      <c r="D368" s="99"/>
      <c r="E368" s="99"/>
      <c r="F368" s="99"/>
      <c r="G368" s="99"/>
      <c r="H368" s="100"/>
      <c r="I368" s="550" t="s">
        <v>14</v>
      </c>
      <c r="J368" s="551"/>
      <c r="K368" s="541">
        <v>0.18</v>
      </c>
      <c r="L368" s="542"/>
      <c r="M368" s="32">
        <f>K368*12*I335</f>
        <v>965.952</v>
      </c>
    </row>
    <row r="369" spans="1:13" ht="19.5" thickBot="1">
      <c r="A369" s="37" t="s">
        <v>47</v>
      </c>
      <c r="B369" s="48"/>
      <c r="C369" s="48"/>
      <c r="D369" s="48"/>
      <c r="E369" s="48"/>
      <c r="F369" s="48"/>
      <c r="G369" s="48"/>
      <c r="H369" s="49"/>
      <c r="I369" s="545" t="s">
        <v>14</v>
      </c>
      <c r="J369" s="546"/>
      <c r="K369" s="560">
        <v>2.3199999999999998</v>
      </c>
      <c r="L369" s="561"/>
      <c r="M369" s="32">
        <f>K369*12*I335</f>
        <v>12450.047999999999</v>
      </c>
    </row>
    <row r="370" spans="1:13" ht="19.5" thickBot="1">
      <c r="A370" s="601" t="s">
        <v>48</v>
      </c>
      <c r="B370" s="602"/>
      <c r="C370" s="602"/>
      <c r="D370" s="602"/>
      <c r="E370" s="602"/>
      <c r="F370" s="602"/>
      <c r="G370" s="602"/>
      <c r="H370" s="603"/>
      <c r="I370" s="53"/>
      <c r="J370" s="54"/>
      <c r="K370" s="558">
        <f>K371+K372+K374+K375+K376+K377</f>
        <v>2.5499999999999998</v>
      </c>
      <c r="L370" s="559"/>
      <c r="M370" s="55">
        <f>K370*12*I335</f>
        <v>13684.319999999998</v>
      </c>
    </row>
    <row r="371" spans="1:13">
      <c r="A371" s="102" t="s">
        <v>49</v>
      </c>
      <c r="B371" s="30"/>
      <c r="C371" s="30"/>
      <c r="D371" s="30"/>
      <c r="E371" s="30"/>
      <c r="F371" s="38"/>
      <c r="G371" s="38"/>
      <c r="H371" s="39"/>
      <c r="I371" s="68"/>
      <c r="J371" s="10"/>
      <c r="K371" s="534">
        <v>0.14000000000000001</v>
      </c>
      <c r="L371" s="535"/>
      <c r="M371" s="32">
        <f>K371*12*I335</f>
        <v>751.29600000000005</v>
      </c>
    </row>
    <row r="372" spans="1:13">
      <c r="A372" s="4" t="s">
        <v>50</v>
      </c>
      <c r="B372" s="5"/>
      <c r="C372" s="5"/>
      <c r="D372" s="5"/>
      <c r="E372" s="5"/>
      <c r="F372" s="48"/>
      <c r="G372" s="48"/>
      <c r="H372" s="49"/>
      <c r="I372" s="541" t="s">
        <v>51</v>
      </c>
      <c r="J372" s="542"/>
      <c r="K372" s="541">
        <v>1.22</v>
      </c>
      <c r="L372" s="542"/>
      <c r="M372" s="32">
        <f>K372*12*I335</f>
        <v>6547.0079999999998</v>
      </c>
    </row>
    <row r="373" spans="1:13">
      <c r="A373" s="29" t="s">
        <v>52</v>
      </c>
      <c r="B373" s="38"/>
      <c r="C373" s="38"/>
      <c r="D373" s="38"/>
      <c r="E373" s="38"/>
      <c r="F373" s="38"/>
      <c r="G373" s="38"/>
      <c r="H373" s="39"/>
      <c r="I373" s="532" t="s">
        <v>53</v>
      </c>
      <c r="J373" s="533"/>
      <c r="K373" s="2"/>
      <c r="L373" s="10"/>
      <c r="M373" s="32"/>
    </row>
    <row r="374" spans="1:13">
      <c r="A374" s="34" t="s">
        <v>54</v>
      </c>
      <c r="B374" s="99"/>
      <c r="C374" s="99"/>
      <c r="D374" s="99"/>
      <c r="E374" s="99"/>
      <c r="F374" s="99"/>
      <c r="G374" s="99"/>
      <c r="H374" s="100"/>
      <c r="I374" s="550" t="s">
        <v>55</v>
      </c>
      <c r="J374" s="551"/>
      <c r="K374" s="541">
        <v>0.75</v>
      </c>
      <c r="L374" s="542"/>
      <c r="M374" s="32">
        <f>K374*12*I335</f>
        <v>4024.7999999999997</v>
      </c>
    </row>
    <row r="375" spans="1:13">
      <c r="A375" s="34" t="s">
        <v>56</v>
      </c>
      <c r="B375" s="99"/>
      <c r="C375" s="99"/>
      <c r="D375" s="99"/>
      <c r="E375" s="99"/>
      <c r="F375" s="99"/>
      <c r="G375" s="99"/>
      <c r="H375" s="100"/>
      <c r="I375" s="550" t="s">
        <v>57</v>
      </c>
      <c r="J375" s="551"/>
      <c r="K375" s="541">
        <v>0.19</v>
      </c>
      <c r="L375" s="542"/>
      <c r="M375" s="32">
        <f>K375*12*I335</f>
        <v>1019.6160000000001</v>
      </c>
    </row>
    <row r="376" spans="1:13">
      <c r="A376" s="37" t="s">
        <v>58</v>
      </c>
      <c r="B376" s="48"/>
      <c r="C376" s="48"/>
      <c r="D376" s="48"/>
      <c r="E376" s="48"/>
      <c r="F376" s="48"/>
      <c r="G376" s="48"/>
      <c r="H376" s="49"/>
      <c r="I376" s="550" t="s">
        <v>59</v>
      </c>
      <c r="J376" s="551"/>
      <c r="K376" s="552">
        <v>0.1</v>
      </c>
      <c r="L376" s="553"/>
      <c r="M376" s="32">
        <f>K376*12*I335</f>
        <v>536.6400000000001</v>
      </c>
    </row>
    <row r="377" spans="1:13" ht="19.5" thickBot="1">
      <c r="A377" s="37" t="s">
        <v>60</v>
      </c>
      <c r="B377" s="48"/>
      <c r="C377" s="48"/>
      <c r="D377" s="48"/>
      <c r="E377" s="48"/>
      <c r="F377" s="48"/>
      <c r="G377" s="48"/>
      <c r="H377" s="49"/>
      <c r="I377" s="545" t="s">
        <v>61</v>
      </c>
      <c r="J377" s="546"/>
      <c r="K377" s="575">
        <v>0.15</v>
      </c>
      <c r="L377" s="576"/>
      <c r="M377" s="71">
        <f>K377*12*I335</f>
        <v>804.95999999999992</v>
      </c>
    </row>
    <row r="378" spans="1:13" ht="19.5" thickBot="1">
      <c r="A378" s="601" t="s">
        <v>109</v>
      </c>
      <c r="B378" s="602"/>
      <c r="C378" s="602"/>
      <c r="D378" s="602"/>
      <c r="E378" s="602"/>
      <c r="F378" s="602"/>
      <c r="G378" s="602"/>
      <c r="H378" s="603"/>
      <c r="I378" s="72"/>
      <c r="J378" s="73"/>
      <c r="K378" s="569">
        <f>K379+K380+K381</f>
        <v>1.5899999999999999</v>
      </c>
      <c r="L378" s="570"/>
      <c r="M378" s="55">
        <f>K378*12*I335</f>
        <v>8532.5759999999991</v>
      </c>
    </row>
    <row r="379" spans="1:13">
      <c r="A379" s="29" t="s">
        <v>63</v>
      </c>
      <c r="B379" s="38"/>
      <c r="C379" s="38"/>
      <c r="D379" s="38"/>
      <c r="E379" s="38"/>
      <c r="F379" s="38"/>
      <c r="G379" s="38"/>
      <c r="H379" s="39"/>
      <c r="I379" s="571" t="s">
        <v>64</v>
      </c>
      <c r="J379" s="572"/>
      <c r="K379" s="573">
        <v>0.57999999999999996</v>
      </c>
      <c r="L379" s="574"/>
      <c r="M379" s="32">
        <f>K379*12*I335</f>
        <v>3112.5119999999997</v>
      </c>
    </row>
    <row r="380" spans="1:13">
      <c r="A380" s="34" t="s">
        <v>65</v>
      </c>
      <c r="B380" s="99"/>
      <c r="C380" s="99"/>
      <c r="D380" s="99"/>
      <c r="E380" s="99"/>
      <c r="F380" s="99"/>
      <c r="G380" s="99"/>
      <c r="H380" s="100"/>
      <c r="I380" s="35" t="s">
        <v>66</v>
      </c>
      <c r="J380" s="36"/>
      <c r="K380" s="552">
        <v>0.83</v>
      </c>
      <c r="L380" s="553"/>
      <c r="M380" s="32">
        <f>K380*12*I335</f>
        <v>4454.1119999999992</v>
      </c>
    </row>
    <row r="381" spans="1:13" ht="19.5" thickBot="1">
      <c r="A381" s="37" t="s">
        <v>58</v>
      </c>
      <c r="B381" s="48"/>
      <c r="C381" s="48"/>
      <c r="D381" s="48"/>
      <c r="E381" s="48"/>
      <c r="F381" s="48"/>
      <c r="G381" s="48"/>
      <c r="H381" s="49"/>
      <c r="I381" s="545" t="s">
        <v>59</v>
      </c>
      <c r="J381" s="546"/>
      <c r="K381" s="575">
        <v>0.18</v>
      </c>
      <c r="L381" s="576"/>
      <c r="M381" s="32">
        <f>K381*12*I335</f>
        <v>965.952</v>
      </c>
    </row>
    <row r="382" spans="1:13" ht="19.5" thickBot="1">
      <c r="A382" s="103" t="s">
        <v>108</v>
      </c>
      <c r="B382" s="104"/>
      <c r="C382" s="104"/>
      <c r="D382" s="104"/>
      <c r="E382" s="104"/>
      <c r="F382" s="104"/>
      <c r="G382" s="104"/>
      <c r="H382" s="105"/>
      <c r="I382" s="606" t="s">
        <v>68</v>
      </c>
      <c r="J382" s="607"/>
      <c r="K382" s="608">
        <v>25.34</v>
      </c>
      <c r="L382" s="609"/>
      <c r="M382" s="55">
        <f>K382*12*I335</f>
        <v>135984.576</v>
      </c>
    </row>
    <row r="383" spans="1:13" ht="19.5" thickBot="1">
      <c r="A383" s="581" t="s">
        <v>107</v>
      </c>
      <c r="B383" s="582"/>
      <c r="C383" s="582"/>
      <c r="D383" s="582"/>
      <c r="E383" s="582"/>
      <c r="F383" s="582"/>
      <c r="G383" s="582"/>
      <c r="H383" s="583"/>
      <c r="I383" s="53"/>
      <c r="J383" s="54"/>
      <c r="K383" s="558">
        <v>1.98</v>
      </c>
      <c r="L383" s="570"/>
      <c r="M383" s="55">
        <f>K383*12*I335</f>
        <v>10625.471999999998</v>
      </c>
    </row>
    <row r="384" spans="1:13">
      <c r="A384" s="33" t="s">
        <v>70</v>
      </c>
      <c r="B384" s="46"/>
      <c r="C384" s="46"/>
      <c r="D384" s="46"/>
      <c r="E384" s="46"/>
      <c r="F384" s="46"/>
      <c r="G384" s="46"/>
      <c r="H384" s="47"/>
      <c r="I384" s="534" t="s">
        <v>71</v>
      </c>
      <c r="J384" s="535"/>
      <c r="K384" s="81"/>
      <c r="L384" s="95"/>
      <c r="M384" s="32"/>
    </row>
    <row r="385" spans="1:13">
      <c r="A385" s="33" t="s">
        <v>72</v>
      </c>
      <c r="B385" s="46"/>
      <c r="C385" s="46"/>
      <c r="D385" s="46"/>
      <c r="E385" s="46"/>
      <c r="F385" s="46"/>
      <c r="G385" s="46"/>
      <c r="H385" s="47"/>
      <c r="I385" s="9"/>
      <c r="J385" s="10"/>
      <c r="K385" s="81"/>
      <c r="L385" s="95"/>
      <c r="M385" s="32"/>
    </row>
    <row r="386" spans="1:13" ht="19.5" thickBot="1">
      <c r="A386" s="33" t="s">
        <v>73</v>
      </c>
      <c r="B386" s="46"/>
      <c r="C386" s="46"/>
      <c r="D386" s="46"/>
      <c r="E386" s="46"/>
      <c r="F386" s="46"/>
      <c r="G386" s="46"/>
      <c r="H386" s="47"/>
      <c r="I386" s="8"/>
      <c r="J386" s="10"/>
      <c r="K386" s="81"/>
      <c r="L386" s="95"/>
      <c r="M386" s="32"/>
    </row>
    <row r="387" spans="1:13" ht="19.5" thickBot="1">
      <c r="A387" s="103" t="s">
        <v>106</v>
      </c>
      <c r="B387" s="104"/>
      <c r="C387" s="104"/>
      <c r="D387" s="104"/>
      <c r="E387" s="104"/>
      <c r="F387" s="104"/>
      <c r="G387" s="104"/>
      <c r="H387" s="105"/>
      <c r="I387" s="53"/>
      <c r="J387" s="54"/>
      <c r="K387" s="558">
        <v>0.09</v>
      </c>
      <c r="L387" s="570"/>
      <c r="M387" s="55">
        <f>K387*12*I335</f>
        <v>482.976</v>
      </c>
    </row>
    <row r="388" spans="1:13">
      <c r="A388" s="33" t="s">
        <v>75</v>
      </c>
      <c r="B388" s="46"/>
      <c r="C388" s="46"/>
      <c r="D388" s="46"/>
      <c r="E388" s="46"/>
      <c r="F388" s="46"/>
      <c r="G388" s="46"/>
      <c r="H388" s="47"/>
      <c r="I388" s="534" t="s">
        <v>14</v>
      </c>
      <c r="J388" s="535"/>
      <c r="K388" s="94"/>
      <c r="L388" s="95"/>
      <c r="M388" s="32"/>
    </row>
    <row r="389" spans="1:13" ht="19.5" thickBot="1">
      <c r="A389" s="33" t="s">
        <v>76</v>
      </c>
      <c r="B389" s="46"/>
      <c r="C389" s="46"/>
      <c r="D389" s="46"/>
      <c r="E389" s="46"/>
      <c r="F389" s="46"/>
      <c r="G389" s="46"/>
      <c r="H389" s="47"/>
      <c r="I389" s="9"/>
      <c r="J389" s="10"/>
      <c r="K389" s="94"/>
      <c r="L389" s="95"/>
      <c r="M389" s="32"/>
    </row>
    <row r="390" spans="1:13" ht="19.5" thickBot="1">
      <c r="A390" s="581" t="s">
        <v>105</v>
      </c>
      <c r="B390" s="582"/>
      <c r="C390" s="582"/>
      <c r="D390" s="582"/>
      <c r="E390" s="582"/>
      <c r="F390" s="582"/>
      <c r="G390" s="582"/>
      <c r="H390" s="583"/>
      <c r="I390" s="53"/>
      <c r="J390" s="54"/>
      <c r="K390" s="558">
        <v>8.34</v>
      </c>
      <c r="L390" s="570"/>
      <c r="M390" s="55">
        <f>K390*12*I335</f>
        <v>44755.775999999998</v>
      </c>
    </row>
    <row r="391" spans="1:13">
      <c r="A391" s="33" t="s">
        <v>78</v>
      </c>
      <c r="B391" s="82"/>
      <c r="C391" s="82"/>
      <c r="D391" s="82"/>
      <c r="E391" s="82"/>
      <c r="F391" s="46"/>
      <c r="G391" s="82"/>
      <c r="H391" s="47"/>
      <c r="I391" s="541" t="s">
        <v>79</v>
      </c>
      <c r="J391" s="542"/>
      <c r="K391" s="81"/>
      <c r="L391" s="95"/>
      <c r="M391" s="32"/>
    </row>
    <row r="392" spans="1:13">
      <c r="A392" s="33" t="s">
        <v>80</v>
      </c>
      <c r="B392" s="82"/>
      <c r="C392" s="82"/>
      <c r="D392" s="82"/>
      <c r="E392" s="82"/>
      <c r="F392" s="46"/>
      <c r="G392" s="82"/>
      <c r="H392" s="47"/>
      <c r="I392" s="541" t="s">
        <v>81</v>
      </c>
      <c r="J392" s="542"/>
      <c r="K392" s="81"/>
      <c r="L392" s="95"/>
      <c r="M392" s="32"/>
    </row>
    <row r="393" spans="1:13">
      <c r="A393" s="33" t="s">
        <v>82</v>
      </c>
      <c r="B393" s="82"/>
      <c r="C393" s="82"/>
      <c r="D393" s="82"/>
      <c r="E393" s="82"/>
      <c r="F393" s="46"/>
      <c r="G393" s="82"/>
      <c r="H393" s="47"/>
      <c r="I393" s="541" t="s">
        <v>83</v>
      </c>
      <c r="J393" s="542"/>
      <c r="K393" s="81"/>
      <c r="L393" s="95"/>
      <c r="M393" s="32"/>
    </row>
    <row r="394" spans="1:13">
      <c r="A394" s="33" t="s">
        <v>84</v>
      </c>
      <c r="B394" s="82"/>
      <c r="C394" s="82"/>
      <c r="D394" s="82"/>
      <c r="E394" s="82"/>
      <c r="F394" s="46"/>
      <c r="G394" s="82"/>
      <c r="H394" s="47"/>
      <c r="I394" s="541" t="s">
        <v>85</v>
      </c>
      <c r="J394" s="542"/>
      <c r="K394" s="81"/>
      <c r="L394" s="95"/>
      <c r="M394" s="32"/>
    </row>
    <row r="395" spans="1:13">
      <c r="A395" s="33" t="s">
        <v>86</v>
      </c>
      <c r="B395" s="82"/>
      <c r="C395" s="82"/>
      <c r="D395" s="82"/>
      <c r="E395" s="82"/>
      <c r="F395" s="46"/>
      <c r="G395" s="82"/>
      <c r="H395" s="47"/>
      <c r="I395" s="541" t="s">
        <v>87</v>
      </c>
      <c r="J395" s="542"/>
      <c r="K395" s="81"/>
      <c r="L395" s="95"/>
      <c r="M395" s="32"/>
    </row>
    <row r="396" spans="1:13">
      <c r="A396" s="33" t="s">
        <v>88</v>
      </c>
      <c r="B396" s="82"/>
      <c r="C396" s="82"/>
      <c r="D396" s="82"/>
      <c r="E396" s="82"/>
      <c r="F396" s="46"/>
      <c r="G396" s="82"/>
      <c r="H396" s="47"/>
      <c r="I396" s="9"/>
      <c r="J396" s="10"/>
      <c r="K396" s="81"/>
      <c r="L396" s="95"/>
      <c r="M396" s="32"/>
    </row>
    <row r="397" spans="1:13">
      <c r="A397" s="33" t="s">
        <v>89</v>
      </c>
      <c r="B397" s="82"/>
      <c r="C397" s="82"/>
      <c r="D397" s="82"/>
      <c r="E397" s="82"/>
      <c r="F397" s="46"/>
      <c r="G397" s="82"/>
      <c r="H397" s="47"/>
      <c r="I397" s="9"/>
      <c r="J397" s="10"/>
      <c r="K397" s="81"/>
      <c r="L397" s="95"/>
      <c r="M397" s="32"/>
    </row>
    <row r="398" spans="1:13">
      <c r="A398" s="33" t="s">
        <v>90</v>
      </c>
      <c r="B398" s="82"/>
      <c r="C398" s="82"/>
      <c r="D398" s="82"/>
      <c r="E398" s="82"/>
      <c r="F398" s="46"/>
      <c r="G398" s="82"/>
      <c r="H398" s="47"/>
      <c r="I398" s="9"/>
      <c r="J398" s="10"/>
      <c r="K398" s="81"/>
      <c r="L398" s="95"/>
      <c r="M398" s="32"/>
    </row>
    <row r="399" spans="1:13">
      <c r="A399" s="33" t="s">
        <v>91</v>
      </c>
      <c r="B399" s="82"/>
      <c r="C399" s="82"/>
      <c r="D399" s="82"/>
      <c r="E399" s="82"/>
      <c r="F399" s="46"/>
      <c r="G399" s="82"/>
      <c r="H399" s="47"/>
      <c r="I399" s="9"/>
      <c r="J399" s="10"/>
      <c r="K399" s="81"/>
      <c r="L399" s="95"/>
      <c r="M399" s="32"/>
    </row>
    <row r="400" spans="1:13">
      <c r="A400" s="33" t="s">
        <v>92</v>
      </c>
      <c r="B400" s="82"/>
      <c r="C400" s="82"/>
      <c r="D400" s="82"/>
      <c r="E400" s="82"/>
      <c r="F400" s="46"/>
      <c r="G400" s="82"/>
      <c r="H400" s="47"/>
      <c r="I400" s="9"/>
      <c r="J400" s="10"/>
      <c r="K400" s="81"/>
      <c r="L400" s="95"/>
      <c r="M400" s="32"/>
    </row>
    <row r="401" spans="1:13" ht="19.5" thickBot="1">
      <c r="A401" s="586" t="s">
        <v>93</v>
      </c>
      <c r="B401" s="587"/>
      <c r="C401" s="587"/>
      <c r="D401" s="587"/>
      <c r="E401" s="587"/>
      <c r="F401" s="587"/>
      <c r="G401" s="587"/>
      <c r="H401" s="588"/>
      <c r="I401" s="9"/>
      <c r="J401" s="10"/>
      <c r="K401" s="9"/>
      <c r="L401" s="10"/>
      <c r="M401" s="32"/>
    </row>
    <row r="402" spans="1:13">
      <c r="A402" s="83" t="s">
        <v>94</v>
      </c>
      <c r="B402" s="84"/>
      <c r="C402" s="84"/>
      <c r="D402" s="84"/>
      <c r="E402" s="84"/>
      <c r="F402" s="84"/>
      <c r="G402" s="84"/>
      <c r="H402" s="84"/>
      <c r="I402" s="534" t="s">
        <v>95</v>
      </c>
      <c r="J402" s="535"/>
      <c r="K402" s="16"/>
      <c r="L402" s="17"/>
      <c r="M402" s="18"/>
    </row>
    <row r="403" spans="1:13" ht="19.5" thickBot="1">
      <c r="A403" s="85" t="s">
        <v>96</v>
      </c>
      <c r="B403" s="86"/>
      <c r="C403" s="86"/>
      <c r="D403" s="86"/>
      <c r="E403" s="86"/>
      <c r="F403" s="86"/>
      <c r="G403" s="86"/>
      <c r="H403" s="86"/>
      <c r="I403" s="87"/>
      <c r="J403" s="27"/>
      <c r="K403" s="26"/>
      <c r="L403" s="27"/>
      <c r="M403" s="28"/>
    </row>
    <row r="404" spans="1:13" ht="19.5" thickBot="1">
      <c r="A404" s="581" t="s">
        <v>97</v>
      </c>
      <c r="B404" s="582"/>
      <c r="C404" s="582"/>
      <c r="D404" s="582"/>
      <c r="E404" s="582"/>
      <c r="F404" s="582"/>
      <c r="G404" s="582"/>
      <c r="H404" s="589"/>
      <c r="I404" s="590" t="s">
        <v>98</v>
      </c>
      <c r="J404" s="591"/>
      <c r="K404" s="592">
        <v>1.69</v>
      </c>
      <c r="L404" s="593"/>
      <c r="M404" s="88">
        <f>K404*12*I335</f>
        <v>9069.2160000000003</v>
      </c>
    </row>
    <row r="405" spans="1:13" ht="19.5" thickBot="1">
      <c r="A405" s="610" t="s">
        <v>99</v>
      </c>
      <c r="B405" s="610"/>
      <c r="C405" s="610"/>
      <c r="D405" s="610"/>
      <c r="E405" s="610"/>
      <c r="F405" s="610"/>
      <c r="G405" s="610"/>
      <c r="H405" s="610"/>
      <c r="I405" s="534" t="s">
        <v>95</v>
      </c>
      <c r="J405" s="535"/>
      <c r="K405" s="611">
        <v>0.47</v>
      </c>
      <c r="L405" s="611"/>
      <c r="M405" s="32">
        <f>I335*K405*12</f>
        <v>2522.2079999999996</v>
      </c>
    </row>
    <row r="406" spans="1:13" ht="19.5" thickBot="1">
      <c r="A406" s="90" t="s">
        <v>100</v>
      </c>
      <c r="B406" s="91"/>
      <c r="C406" s="91"/>
      <c r="D406" s="91"/>
      <c r="E406" s="91"/>
      <c r="F406" s="91"/>
      <c r="G406" s="91"/>
      <c r="H406" s="91"/>
      <c r="I406" s="92"/>
      <c r="J406" s="93"/>
      <c r="K406" s="590"/>
      <c r="L406" s="594"/>
      <c r="M406" s="88">
        <f>K406*I335*12</f>
        <v>0</v>
      </c>
    </row>
    <row r="407" spans="1:13" ht="19.5" thickBot="1">
      <c r="A407" s="581" t="s">
        <v>102</v>
      </c>
      <c r="B407" s="582"/>
      <c r="C407" s="582"/>
      <c r="D407" s="582"/>
      <c r="E407" s="582"/>
      <c r="F407" s="582"/>
      <c r="G407" s="582"/>
      <c r="H407" s="582"/>
      <c r="I407" s="89"/>
      <c r="J407" s="88"/>
      <c r="K407" s="584">
        <f>K336+K346+K361+K390+K404+K406+K405</f>
        <v>68.459999999999994</v>
      </c>
      <c r="L407" s="585"/>
      <c r="M407" s="88">
        <f>M336+M346+M361+M390+M404+M406+M405</f>
        <v>367383.74400000001</v>
      </c>
    </row>
    <row r="410" spans="1:13">
      <c r="A410" s="597" t="s">
        <v>104</v>
      </c>
      <c r="B410" s="597"/>
      <c r="C410" s="597"/>
      <c r="D410" s="597"/>
      <c r="E410" s="597"/>
      <c r="F410" s="597"/>
      <c r="G410" s="597"/>
      <c r="H410" s="597"/>
      <c r="I410" s="597"/>
      <c r="J410" s="597"/>
      <c r="K410" s="597"/>
      <c r="L410" s="597"/>
      <c r="M410" s="2"/>
    </row>
    <row r="411" spans="1:13">
      <c r="A411" s="537" t="s">
        <v>0</v>
      </c>
      <c r="B411" s="537"/>
      <c r="C411" s="537"/>
      <c r="D411" s="537"/>
      <c r="E411" s="537"/>
      <c r="F411" s="537"/>
      <c r="G411" s="537"/>
      <c r="H411" s="537"/>
      <c r="I411" s="537"/>
      <c r="J411" s="537"/>
      <c r="K411" s="537"/>
      <c r="L411" s="537"/>
      <c r="M411" s="2"/>
    </row>
    <row r="412" spans="1:13">
      <c r="A412" s="3"/>
      <c r="B412" s="3"/>
      <c r="C412" s="3"/>
      <c r="D412" s="3"/>
      <c r="E412" s="3"/>
      <c r="F412" s="3" t="s">
        <v>120</v>
      </c>
      <c r="G412" s="3"/>
      <c r="H412" s="3"/>
      <c r="I412" s="3"/>
      <c r="J412" s="3"/>
      <c r="K412" s="612">
        <v>45658</v>
      </c>
      <c r="L412" s="613"/>
      <c r="M412" s="613"/>
    </row>
    <row r="413" spans="1:13">
      <c r="A413" s="4"/>
      <c r="B413" s="5"/>
      <c r="C413" s="538" t="s">
        <v>2</v>
      </c>
      <c r="D413" s="538"/>
      <c r="E413" s="538"/>
      <c r="F413" s="5"/>
      <c r="G413" s="5"/>
      <c r="H413" s="6"/>
      <c r="I413" s="539" t="s">
        <v>3</v>
      </c>
      <c r="J413" s="540"/>
      <c r="K413" s="539" t="s">
        <v>4</v>
      </c>
      <c r="L413" s="540"/>
      <c r="M413" s="7"/>
    </row>
    <row r="414" spans="1:13">
      <c r="A414" s="8"/>
      <c r="B414" s="9"/>
      <c r="C414" s="9"/>
      <c r="D414" s="9"/>
      <c r="E414" s="9"/>
      <c r="F414" s="9"/>
      <c r="G414" s="9"/>
      <c r="H414" s="10"/>
      <c r="I414" s="9"/>
      <c r="J414" s="10"/>
      <c r="K414" s="541" t="s">
        <v>5</v>
      </c>
      <c r="L414" s="542"/>
      <c r="M414" s="11" t="s">
        <v>6</v>
      </c>
    </row>
    <row r="415" spans="1:13">
      <c r="A415" s="8"/>
      <c r="B415" s="9"/>
      <c r="C415" s="9"/>
      <c r="D415" s="9"/>
      <c r="E415" s="9"/>
      <c r="F415" s="9"/>
      <c r="G415" s="9"/>
      <c r="H415" s="10"/>
      <c r="I415" s="541" t="s">
        <v>7</v>
      </c>
      <c r="J415" s="542"/>
      <c r="K415" s="532" t="s">
        <v>8</v>
      </c>
      <c r="L415" s="533"/>
      <c r="M415" s="11" t="s">
        <v>9</v>
      </c>
    </row>
    <row r="416" spans="1:13" ht="19.5" thickBot="1">
      <c r="A416" s="4"/>
      <c r="B416" s="5"/>
      <c r="C416" s="5"/>
      <c r="D416" s="5"/>
      <c r="E416" s="5"/>
      <c r="F416" s="5"/>
      <c r="G416" s="5"/>
      <c r="H416" s="6"/>
      <c r="I416" s="599">
        <v>500.3</v>
      </c>
      <c r="J416" s="600"/>
      <c r="K416" s="545"/>
      <c r="L416" s="546"/>
      <c r="M416" s="12"/>
    </row>
    <row r="417" spans="1:13">
      <c r="A417" s="13" t="s">
        <v>10</v>
      </c>
      <c r="B417" s="14"/>
      <c r="C417" s="14"/>
      <c r="D417" s="14"/>
      <c r="E417" s="14"/>
      <c r="F417" s="14"/>
      <c r="G417" s="14"/>
      <c r="H417" s="15"/>
      <c r="I417" s="16"/>
      <c r="J417" s="17"/>
      <c r="K417" s="547">
        <f>K420+K423</f>
        <v>8.77</v>
      </c>
      <c r="L417" s="548"/>
      <c r="M417" s="18">
        <f>K417*12*I416</f>
        <v>52651.572</v>
      </c>
    </row>
    <row r="418" spans="1:13">
      <c r="A418" s="19" t="s">
        <v>11</v>
      </c>
      <c r="B418" s="20"/>
      <c r="C418" s="20"/>
      <c r="D418" s="20"/>
      <c r="E418" s="20"/>
      <c r="F418" s="20"/>
      <c r="G418" s="20"/>
      <c r="H418" s="21"/>
      <c r="I418" s="9"/>
      <c r="J418" s="10"/>
      <c r="K418" s="9"/>
      <c r="L418" s="10"/>
      <c r="M418" s="22"/>
    </row>
    <row r="419" spans="1:13" ht="19.5" thickBot="1">
      <c r="A419" s="23" t="s">
        <v>12</v>
      </c>
      <c r="B419" s="24"/>
      <c r="C419" s="24"/>
      <c r="D419" s="24"/>
      <c r="E419" s="24"/>
      <c r="F419" s="24"/>
      <c r="G419" s="24"/>
      <c r="H419" s="25"/>
      <c r="I419" s="26"/>
      <c r="J419" s="27"/>
      <c r="K419" s="26"/>
      <c r="L419" s="27"/>
      <c r="M419" s="28"/>
    </row>
    <row r="420" spans="1:13">
      <c r="A420" s="29" t="s">
        <v>13</v>
      </c>
      <c r="B420" s="30"/>
      <c r="C420" s="30"/>
      <c r="D420" s="30"/>
      <c r="E420" s="30"/>
      <c r="F420" s="30"/>
      <c r="G420" s="30"/>
      <c r="H420" s="31"/>
      <c r="I420" s="532" t="s">
        <v>14</v>
      </c>
      <c r="J420" s="533"/>
      <c r="K420" s="534">
        <v>5.34</v>
      </c>
      <c r="L420" s="535"/>
      <c r="M420" s="32">
        <f>K420*12*I416</f>
        <v>32059.223999999998</v>
      </c>
    </row>
    <row r="421" spans="1:13">
      <c r="A421" s="33" t="s">
        <v>15</v>
      </c>
      <c r="B421" s="9"/>
      <c r="C421" s="9"/>
      <c r="D421" s="9"/>
      <c r="E421" s="9"/>
      <c r="F421" s="9"/>
      <c r="G421" s="9"/>
      <c r="H421" s="10"/>
      <c r="I421" s="541" t="s">
        <v>16</v>
      </c>
      <c r="J421" s="542"/>
      <c r="K421" s="2"/>
      <c r="L421" s="10"/>
      <c r="M421" s="32"/>
    </row>
    <row r="422" spans="1:13">
      <c r="A422" s="29" t="s">
        <v>17</v>
      </c>
      <c r="B422" s="30"/>
      <c r="C422" s="30"/>
      <c r="D422" s="30"/>
      <c r="E422" s="30"/>
      <c r="F422" s="30"/>
      <c r="G422" s="30"/>
      <c r="H422" s="31"/>
      <c r="I422" s="532"/>
      <c r="J422" s="533"/>
      <c r="K422" s="2"/>
      <c r="L422" s="10"/>
      <c r="M422" s="32"/>
    </row>
    <row r="423" spans="1:13">
      <c r="A423" s="29" t="s">
        <v>18</v>
      </c>
      <c r="B423" s="30"/>
      <c r="C423" s="30"/>
      <c r="D423" s="30"/>
      <c r="E423" s="30"/>
      <c r="F423" s="30"/>
      <c r="G423" s="30"/>
      <c r="H423" s="31"/>
      <c r="I423" s="550" t="s">
        <v>19</v>
      </c>
      <c r="J423" s="551"/>
      <c r="K423" s="541">
        <v>3.43</v>
      </c>
      <c r="L423" s="542"/>
      <c r="M423" s="32">
        <f>K423*12*I416</f>
        <v>20592.348000000002</v>
      </c>
    </row>
    <row r="424" spans="1:13">
      <c r="A424" s="34" t="s">
        <v>20</v>
      </c>
      <c r="B424" s="35"/>
      <c r="C424" s="35"/>
      <c r="D424" s="35"/>
      <c r="E424" s="35"/>
      <c r="F424" s="35"/>
      <c r="G424" s="35"/>
      <c r="H424" s="36"/>
      <c r="I424" s="541" t="s">
        <v>16</v>
      </c>
      <c r="J424" s="542"/>
      <c r="K424" s="3"/>
      <c r="L424" s="21"/>
      <c r="M424" s="32"/>
    </row>
    <row r="425" spans="1:13">
      <c r="A425" s="37" t="s">
        <v>21</v>
      </c>
      <c r="B425" s="5"/>
      <c r="C425" s="5"/>
      <c r="D425" s="5"/>
      <c r="E425" s="5"/>
      <c r="F425" s="5"/>
      <c r="G425" s="5"/>
      <c r="H425" s="6"/>
      <c r="I425" s="541"/>
      <c r="J425" s="542"/>
      <c r="K425" s="2"/>
      <c r="L425" s="10"/>
      <c r="M425" s="32"/>
    </row>
    <row r="426" spans="1:13" ht="19.5" thickBot="1">
      <c r="A426" s="29" t="s">
        <v>22</v>
      </c>
      <c r="B426" s="38"/>
      <c r="C426" s="38"/>
      <c r="D426" s="38"/>
      <c r="E426" s="38"/>
      <c r="F426" s="38"/>
      <c r="G426" s="38"/>
      <c r="H426" s="39"/>
      <c r="I426" s="30"/>
      <c r="J426" s="31"/>
      <c r="K426" s="552"/>
      <c r="L426" s="553"/>
      <c r="M426" s="32"/>
    </row>
    <row r="427" spans="1:13">
      <c r="A427" s="13" t="s">
        <v>23</v>
      </c>
      <c r="B427" s="40"/>
      <c r="C427" s="40"/>
      <c r="D427" s="40"/>
      <c r="E427" s="40"/>
      <c r="F427" s="40"/>
      <c r="G427" s="40"/>
      <c r="H427" s="41"/>
      <c r="I427" s="16"/>
      <c r="J427" s="42"/>
      <c r="K427" s="554">
        <f>K429+K434+K437</f>
        <v>7.58</v>
      </c>
      <c r="L427" s="548"/>
      <c r="M427" s="18">
        <f>K427*12*I416</f>
        <v>45507.288000000008</v>
      </c>
    </row>
    <row r="428" spans="1:13" ht="19.5" thickBot="1">
      <c r="A428" s="23" t="s">
        <v>24</v>
      </c>
      <c r="B428" s="43"/>
      <c r="C428" s="43"/>
      <c r="D428" s="43"/>
      <c r="E428" s="43"/>
      <c r="F428" s="43"/>
      <c r="G428" s="43"/>
      <c r="H428" s="44"/>
      <c r="I428" s="26"/>
      <c r="J428" s="45"/>
      <c r="K428" s="26"/>
      <c r="L428" s="27"/>
      <c r="M428" s="28"/>
    </row>
    <row r="429" spans="1:13">
      <c r="A429" s="33" t="s">
        <v>25</v>
      </c>
      <c r="B429" s="46"/>
      <c r="C429" s="46"/>
      <c r="D429" s="46"/>
      <c r="E429" s="46"/>
      <c r="F429" s="46"/>
      <c r="G429" s="46"/>
      <c r="H429" s="47"/>
      <c r="I429" s="541" t="s">
        <v>14</v>
      </c>
      <c r="J429" s="542"/>
      <c r="K429" s="534">
        <v>3.41</v>
      </c>
      <c r="L429" s="535"/>
      <c r="M429" s="32">
        <f>K429*12*I416</f>
        <v>20472.276000000002</v>
      </c>
    </row>
    <row r="430" spans="1:13">
      <c r="A430" s="29" t="s">
        <v>26</v>
      </c>
      <c r="B430" s="38"/>
      <c r="C430" s="38"/>
      <c r="D430" s="38"/>
      <c r="E430" s="38"/>
      <c r="F430" s="38"/>
      <c r="G430" s="38"/>
      <c r="H430" s="39"/>
      <c r="I430" s="96"/>
      <c r="J430" s="97"/>
      <c r="K430" s="2"/>
      <c r="L430" s="10"/>
      <c r="M430" s="32"/>
    </row>
    <row r="431" spans="1:13">
      <c r="A431" s="33" t="s">
        <v>15</v>
      </c>
      <c r="B431" s="9"/>
      <c r="C431" s="9"/>
      <c r="D431" s="9"/>
      <c r="E431" s="9"/>
      <c r="F431" s="9"/>
      <c r="G431" s="9"/>
      <c r="H431" s="10"/>
      <c r="I431" s="541" t="s">
        <v>16</v>
      </c>
      <c r="J431" s="542"/>
      <c r="K431" s="2"/>
      <c r="L431" s="10"/>
      <c r="M431" s="32"/>
    </row>
    <row r="432" spans="1:13">
      <c r="A432" s="29" t="s">
        <v>17</v>
      </c>
      <c r="B432" s="30"/>
      <c r="C432" s="30"/>
      <c r="D432" s="30"/>
      <c r="E432" s="30"/>
      <c r="F432" s="30"/>
      <c r="G432" s="30"/>
      <c r="H432" s="31"/>
      <c r="I432" s="532"/>
      <c r="J432" s="533"/>
      <c r="K432" s="2"/>
      <c r="L432" s="10"/>
      <c r="M432" s="32"/>
    </row>
    <row r="433" spans="1:13">
      <c r="A433" s="34" t="s">
        <v>27</v>
      </c>
      <c r="B433" s="35"/>
      <c r="C433" s="36"/>
      <c r="D433" s="9"/>
      <c r="E433" s="9"/>
      <c r="F433" s="9"/>
      <c r="G433" s="9"/>
      <c r="H433" s="10"/>
      <c r="I433" s="541" t="s">
        <v>16</v>
      </c>
      <c r="J433" s="542"/>
      <c r="K433" s="2"/>
      <c r="L433" s="10"/>
      <c r="M433" s="32"/>
    </row>
    <row r="434" spans="1:13">
      <c r="A434" s="33" t="s">
        <v>28</v>
      </c>
      <c r="B434" s="9"/>
      <c r="C434" s="9"/>
      <c r="D434" s="35"/>
      <c r="E434" s="35"/>
      <c r="F434" s="35"/>
      <c r="G434" s="35"/>
      <c r="H434" s="36"/>
      <c r="I434" s="550" t="s">
        <v>19</v>
      </c>
      <c r="J434" s="551"/>
      <c r="K434" s="541">
        <v>1.67</v>
      </c>
      <c r="L434" s="542"/>
      <c r="M434" s="32">
        <f>K434*12*I416</f>
        <v>10026.012000000001</v>
      </c>
    </row>
    <row r="435" spans="1:13">
      <c r="A435" s="37" t="s">
        <v>29</v>
      </c>
      <c r="B435" s="48"/>
      <c r="C435" s="48"/>
      <c r="D435" s="48"/>
      <c r="E435" s="48"/>
      <c r="F435" s="48"/>
      <c r="G435" s="48"/>
      <c r="H435" s="49"/>
      <c r="I435" s="539" t="s">
        <v>30</v>
      </c>
      <c r="J435" s="540"/>
      <c r="K435" s="2"/>
      <c r="L435" s="10"/>
      <c r="M435" s="32"/>
    </row>
    <row r="436" spans="1:13">
      <c r="A436" s="29"/>
      <c r="B436" s="38"/>
      <c r="C436" s="38"/>
      <c r="D436" s="38"/>
      <c r="E436" s="38"/>
      <c r="F436" s="38"/>
      <c r="G436" s="38"/>
      <c r="H436" s="39"/>
      <c r="I436" s="30" t="s">
        <v>31</v>
      </c>
      <c r="J436" s="31"/>
      <c r="K436" s="2"/>
      <c r="L436" s="10"/>
      <c r="M436" s="32"/>
    </row>
    <row r="437" spans="1:13">
      <c r="A437" s="37" t="s">
        <v>32</v>
      </c>
      <c r="B437" s="48"/>
      <c r="C437" s="48"/>
      <c r="D437" s="48"/>
      <c r="E437" s="48"/>
      <c r="F437" s="48"/>
      <c r="G437" s="48"/>
      <c r="H437" s="49"/>
      <c r="I437" s="539" t="s">
        <v>19</v>
      </c>
      <c r="J437" s="540"/>
      <c r="K437" s="541">
        <v>2.5</v>
      </c>
      <c r="L437" s="542"/>
      <c r="M437" s="32">
        <f>K437*12*I416</f>
        <v>15009</v>
      </c>
    </row>
    <row r="438" spans="1:13">
      <c r="A438" s="29" t="s">
        <v>33</v>
      </c>
      <c r="B438" s="38"/>
      <c r="C438" s="38"/>
      <c r="D438" s="38"/>
      <c r="E438" s="38"/>
      <c r="F438" s="38"/>
      <c r="G438" s="38"/>
      <c r="H438" s="39"/>
      <c r="I438" s="30"/>
      <c r="J438" s="31"/>
      <c r="K438" s="2"/>
      <c r="L438" s="10"/>
      <c r="M438" s="32"/>
    </row>
    <row r="439" spans="1:13">
      <c r="A439" s="37" t="s">
        <v>34</v>
      </c>
      <c r="B439" s="48"/>
      <c r="C439" s="48"/>
      <c r="D439" s="48"/>
      <c r="E439" s="48"/>
      <c r="F439" s="48"/>
      <c r="G439" s="48"/>
      <c r="H439" s="49"/>
      <c r="I439" s="541" t="s">
        <v>16</v>
      </c>
      <c r="J439" s="542"/>
      <c r="K439" s="2"/>
      <c r="L439" s="10"/>
      <c r="M439" s="32"/>
    </row>
    <row r="440" spans="1:13">
      <c r="A440" s="37" t="s">
        <v>35</v>
      </c>
      <c r="B440" s="48"/>
      <c r="C440" s="48"/>
      <c r="D440" s="48"/>
      <c r="E440" s="48"/>
      <c r="F440" s="48"/>
      <c r="G440" s="48"/>
      <c r="H440" s="49"/>
      <c r="I440" s="539" t="s">
        <v>36</v>
      </c>
      <c r="J440" s="540"/>
      <c r="K440" s="5"/>
      <c r="L440" s="6"/>
      <c r="M440" s="7"/>
    </row>
    <row r="441" spans="1:13" ht="19.5" thickBot="1">
      <c r="A441" s="29"/>
      <c r="B441" s="38"/>
      <c r="C441" s="38"/>
      <c r="D441" s="38"/>
      <c r="E441" s="38"/>
      <c r="F441" s="38"/>
      <c r="G441" s="38"/>
      <c r="H441" s="39"/>
      <c r="I441" s="560" t="s">
        <v>37</v>
      </c>
      <c r="J441" s="561"/>
      <c r="K441" s="30"/>
      <c r="L441" s="31"/>
      <c r="M441" s="50"/>
    </row>
    <row r="442" spans="1:13">
      <c r="A442" s="51" t="s">
        <v>38</v>
      </c>
      <c r="B442" s="14"/>
      <c r="C442" s="14"/>
      <c r="D442" s="14"/>
      <c r="E442" s="14"/>
      <c r="F442" s="14"/>
      <c r="G442" s="16"/>
      <c r="H442" s="17"/>
      <c r="I442" s="16"/>
      <c r="J442" s="17"/>
      <c r="K442" s="562">
        <f>K444+K451+K461+K467+K468+K472</f>
        <v>53.38</v>
      </c>
      <c r="L442" s="548"/>
      <c r="M442" s="18">
        <f>M444+M451+M461+M467+M468+M472</f>
        <v>320472.16800000001</v>
      </c>
    </row>
    <row r="443" spans="1:13" ht="19.5" thickBot="1">
      <c r="A443" s="52"/>
      <c r="B443" s="26"/>
      <c r="C443" s="26"/>
      <c r="D443" s="26"/>
      <c r="E443" s="26"/>
      <c r="F443" s="26"/>
      <c r="G443" s="26"/>
      <c r="H443" s="27"/>
      <c r="I443" s="26"/>
      <c r="J443" s="27"/>
      <c r="K443" s="26"/>
      <c r="L443" s="27"/>
      <c r="M443" s="28"/>
    </row>
    <row r="444" spans="1:13" ht="19.5" thickBot="1">
      <c r="A444" s="581" t="s">
        <v>39</v>
      </c>
      <c r="B444" s="582"/>
      <c r="C444" s="582"/>
      <c r="D444" s="582"/>
      <c r="E444" s="582"/>
      <c r="F444" s="582"/>
      <c r="G444" s="582"/>
      <c r="H444" s="583"/>
      <c r="I444" s="53"/>
      <c r="J444" s="54"/>
      <c r="K444" s="566">
        <f>K445+K446+K447+K449+K450</f>
        <v>8.3000000000000007</v>
      </c>
      <c r="L444" s="559"/>
      <c r="M444" s="55">
        <f>K444*12*I416</f>
        <v>49829.880000000005</v>
      </c>
    </row>
    <row r="445" spans="1:13">
      <c r="A445" s="29" t="s">
        <v>40</v>
      </c>
      <c r="B445" s="38"/>
      <c r="C445" s="38"/>
      <c r="D445" s="38"/>
      <c r="E445" s="38"/>
      <c r="F445" s="38"/>
      <c r="G445" s="38"/>
      <c r="H445" s="39"/>
      <c r="I445" s="532" t="s">
        <v>41</v>
      </c>
      <c r="J445" s="533"/>
      <c r="K445" s="534">
        <v>2.2400000000000002</v>
      </c>
      <c r="L445" s="535"/>
      <c r="M445" s="32">
        <f>K445*12*I416</f>
        <v>13448.064000000002</v>
      </c>
    </row>
    <row r="446" spans="1:13">
      <c r="A446" s="34" t="s">
        <v>42</v>
      </c>
      <c r="B446" s="99"/>
      <c r="C446" s="99"/>
      <c r="D446" s="99"/>
      <c r="E446" s="99"/>
      <c r="F446" s="99"/>
      <c r="G446" s="99"/>
      <c r="H446" s="100"/>
      <c r="I446" s="550" t="s">
        <v>43</v>
      </c>
      <c r="J446" s="551"/>
      <c r="K446" s="541">
        <v>5.28</v>
      </c>
      <c r="L446" s="542"/>
      <c r="M446" s="32">
        <f>K446*12*I416</f>
        <v>31699.008000000002</v>
      </c>
    </row>
    <row r="447" spans="1:13">
      <c r="A447" s="37" t="s">
        <v>44</v>
      </c>
      <c r="B447" s="48"/>
      <c r="C447" s="48"/>
      <c r="D447" s="48"/>
      <c r="E447" s="48"/>
      <c r="F447" s="48"/>
      <c r="G447" s="48"/>
      <c r="H447" s="49"/>
      <c r="I447" s="539" t="s">
        <v>19</v>
      </c>
      <c r="J447" s="540"/>
      <c r="K447" s="541">
        <v>0.6</v>
      </c>
      <c r="L447" s="542"/>
      <c r="M447" s="32">
        <f>K447*12*I416</f>
        <v>3602.16</v>
      </c>
    </row>
    <row r="448" spans="1:13">
      <c r="A448" s="101" t="s">
        <v>45</v>
      </c>
      <c r="B448" s="30"/>
      <c r="C448" s="30"/>
      <c r="D448" s="30"/>
      <c r="E448" s="38"/>
      <c r="F448" s="38"/>
      <c r="G448" s="38"/>
      <c r="H448" s="39"/>
      <c r="I448" s="30"/>
      <c r="J448" s="31"/>
      <c r="K448" s="9"/>
      <c r="L448" s="10"/>
      <c r="M448" s="32"/>
    </row>
    <row r="449" spans="1:13">
      <c r="A449" s="34" t="s">
        <v>46</v>
      </c>
      <c r="B449" s="99"/>
      <c r="C449" s="99"/>
      <c r="D449" s="99"/>
      <c r="E449" s="99"/>
      <c r="F449" s="99"/>
      <c r="G449" s="99"/>
      <c r="H449" s="100"/>
      <c r="I449" s="550" t="s">
        <v>14</v>
      </c>
      <c r="J449" s="551"/>
      <c r="K449" s="541">
        <v>0.18</v>
      </c>
      <c r="L449" s="542"/>
      <c r="M449" s="32">
        <f>K449*12*I416</f>
        <v>1080.6480000000001</v>
      </c>
    </row>
    <row r="450" spans="1:13" ht="19.5" thickBot="1">
      <c r="A450" s="37" t="s">
        <v>47</v>
      </c>
      <c r="B450" s="48"/>
      <c r="C450" s="48"/>
      <c r="D450" s="48"/>
      <c r="E450" s="48"/>
      <c r="F450" s="48"/>
      <c r="G450" s="48"/>
      <c r="H450" s="49"/>
      <c r="I450" s="545" t="s">
        <v>14</v>
      </c>
      <c r="J450" s="546"/>
      <c r="K450" s="560"/>
      <c r="L450" s="561"/>
      <c r="M450" s="32"/>
    </row>
    <row r="451" spans="1:13" ht="19.5" thickBot="1">
      <c r="A451" s="601" t="s">
        <v>48</v>
      </c>
      <c r="B451" s="602"/>
      <c r="C451" s="602"/>
      <c r="D451" s="602"/>
      <c r="E451" s="602"/>
      <c r="F451" s="602"/>
      <c r="G451" s="602"/>
      <c r="H451" s="603"/>
      <c r="I451" s="53"/>
      <c r="J451" s="54"/>
      <c r="K451" s="558">
        <f>K452+K453+K455+K456+K459+K460</f>
        <v>2.5499999999999998</v>
      </c>
      <c r="L451" s="559"/>
      <c r="M451" s="55">
        <f>K451*12*I416</f>
        <v>15309.179999999998</v>
      </c>
    </row>
    <row r="452" spans="1:13">
      <c r="A452" s="102" t="s">
        <v>49</v>
      </c>
      <c r="B452" s="30"/>
      <c r="C452" s="30"/>
      <c r="D452" s="30"/>
      <c r="E452" s="30"/>
      <c r="F452" s="38"/>
      <c r="G452" s="38"/>
      <c r="H452" s="39"/>
      <c r="I452" s="68"/>
      <c r="J452" s="10"/>
      <c r="K452" s="534">
        <v>0.14000000000000001</v>
      </c>
      <c r="L452" s="535"/>
      <c r="M452" s="32">
        <f>K452*12*I416</f>
        <v>840.50400000000013</v>
      </c>
    </row>
    <row r="453" spans="1:13">
      <c r="A453" s="4" t="s">
        <v>50</v>
      </c>
      <c r="B453" s="5"/>
      <c r="C453" s="5"/>
      <c r="D453" s="5"/>
      <c r="E453" s="5"/>
      <c r="F453" s="48"/>
      <c r="G453" s="48"/>
      <c r="H453" s="49"/>
      <c r="I453" s="541" t="s">
        <v>51</v>
      </c>
      <c r="J453" s="542"/>
      <c r="K453" s="541">
        <v>1.22</v>
      </c>
      <c r="L453" s="542"/>
      <c r="M453" s="32">
        <f>K453*12*I416</f>
        <v>7324.3920000000007</v>
      </c>
    </row>
    <row r="454" spans="1:13">
      <c r="A454" s="29" t="s">
        <v>52</v>
      </c>
      <c r="B454" s="38"/>
      <c r="C454" s="38"/>
      <c r="D454" s="38"/>
      <c r="E454" s="38"/>
      <c r="F454" s="38"/>
      <c r="G454" s="38"/>
      <c r="H454" s="39"/>
      <c r="I454" s="532" t="s">
        <v>53</v>
      </c>
      <c r="J454" s="533"/>
      <c r="K454" s="2"/>
      <c r="L454" s="10"/>
      <c r="M454" s="32"/>
    </row>
    <row r="455" spans="1:13">
      <c r="A455" s="34" t="s">
        <v>54</v>
      </c>
      <c r="B455" s="99"/>
      <c r="C455" s="99"/>
      <c r="D455" s="99"/>
      <c r="E455" s="99"/>
      <c r="F455" s="99"/>
      <c r="G455" s="99"/>
      <c r="H455" s="100"/>
      <c r="I455" s="550" t="s">
        <v>55</v>
      </c>
      <c r="J455" s="551"/>
      <c r="K455" s="541">
        <v>0.75</v>
      </c>
      <c r="L455" s="542"/>
      <c r="M455" s="32">
        <f>K455*12*I416</f>
        <v>4502.7</v>
      </c>
    </row>
    <row r="456" spans="1:13">
      <c r="A456" s="34" t="s">
        <v>56</v>
      </c>
      <c r="B456" s="99"/>
      <c r="C456" s="99"/>
      <c r="D456" s="99"/>
      <c r="E456" s="99"/>
      <c r="F456" s="99"/>
      <c r="G456" s="99"/>
      <c r="H456" s="100"/>
      <c r="I456" s="550" t="s">
        <v>57</v>
      </c>
      <c r="J456" s="551"/>
      <c r="K456" s="541">
        <v>0.19</v>
      </c>
      <c r="L456" s="542"/>
      <c r="M456" s="32">
        <f>K456*12*I416</f>
        <v>1140.6840000000002</v>
      </c>
    </row>
    <row r="457" spans="1:13">
      <c r="A457" s="37" t="s">
        <v>119</v>
      </c>
      <c r="B457" s="48"/>
      <c r="C457" s="48"/>
      <c r="D457" s="48"/>
      <c r="E457" s="48"/>
      <c r="F457" s="48"/>
      <c r="G457" s="48"/>
      <c r="H457" s="49"/>
      <c r="I457" s="604" t="s">
        <v>115</v>
      </c>
      <c r="J457" s="605"/>
      <c r="K457" s="2"/>
      <c r="L457" s="10"/>
      <c r="M457" s="32"/>
    </row>
    <row r="458" spans="1:13">
      <c r="A458" s="29" t="s">
        <v>118</v>
      </c>
      <c r="B458" s="38"/>
      <c r="C458" s="38"/>
      <c r="D458" s="38"/>
      <c r="E458" s="38"/>
      <c r="F458" s="38"/>
      <c r="G458" s="38"/>
      <c r="H458" s="39"/>
      <c r="I458" s="532" t="s">
        <v>117</v>
      </c>
      <c r="J458" s="533"/>
      <c r="K458" s="552"/>
      <c r="L458" s="553"/>
      <c r="M458" s="32"/>
    </row>
    <row r="459" spans="1:13">
      <c r="A459" s="37" t="s">
        <v>58</v>
      </c>
      <c r="B459" s="48"/>
      <c r="C459" s="48"/>
      <c r="D459" s="48"/>
      <c r="E459" s="48"/>
      <c r="F459" s="48"/>
      <c r="G459" s="48"/>
      <c r="H459" s="49"/>
      <c r="I459" s="550" t="s">
        <v>59</v>
      </c>
      <c r="J459" s="551"/>
      <c r="K459" s="552">
        <v>0.1</v>
      </c>
      <c r="L459" s="553"/>
      <c r="M459" s="32">
        <f>K459*12*I416</f>
        <v>600.36000000000013</v>
      </c>
    </row>
    <row r="460" spans="1:13" ht="19.5" thickBot="1">
      <c r="A460" s="37" t="s">
        <v>60</v>
      </c>
      <c r="B460" s="48"/>
      <c r="C460" s="48"/>
      <c r="D460" s="48"/>
      <c r="E460" s="48"/>
      <c r="F460" s="48"/>
      <c r="G460" s="48"/>
      <c r="H460" s="49"/>
      <c r="I460" s="545" t="s">
        <v>61</v>
      </c>
      <c r="J460" s="546"/>
      <c r="K460" s="575">
        <v>0.15</v>
      </c>
      <c r="L460" s="576"/>
      <c r="M460" s="71">
        <f>K460*12*I416</f>
        <v>900.54</v>
      </c>
    </row>
    <row r="461" spans="1:13" ht="19.5" thickBot="1">
      <c r="A461" s="601" t="s">
        <v>109</v>
      </c>
      <c r="B461" s="602"/>
      <c r="C461" s="602"/>
      <c r="D461" s="602"/>
      <c r="E461" s="602"/>
      <c r="F461" s="602"/>
      <c r="G461" s="602"/>
      <c r="H461" s="603"/>
      <c r="I461" s="72"/>
      <c r="J461" s="73"/>
      <c r="K461" s="569">
        <f>K462+K463+K465+K466</f>
        <v>1.6699999999999997</v>
      </c>
      <c r="L461" s="570"/>
      <c r="M461" s="55">
        <f>K461*12*I416</f>
        <v>10026.011999999999</v>
      </c>
    </row>
    <row r="462" spans="1:13">
      <c r="A462" s="29" t="s">
        <v>63</v>
      </c>
      <c r="B462" s="38"/>
      <c r="C462" s="38"/>
      <c r="D462" s="38"/>
      <c r="E462" s="38"/>
      <c r="F462" s="38"/>
      <c r="G462" s="38"/>
      <c r="H462" s="39"/>
      <c r="I462" s="571" t="s">
        <v>64</v>
      </c>
      <c r="J462" s="572"/>
      <c r="K462" s="573">
        <v>0.57999999999999996</v>
      </c>
      <c r="L462" s="574"/>
      <c r="M462" s="32">
        <f>K462*12*I416</f>
        <v>3482.0879999999997</v>
      </c>
    </row>
    <row r="463" spans="1:13">
      <c r="A463" s="33" t="s">
        <v>116</v>
      </c>
      <c r="B463" s="82"/>
      <c r="C463" s="82"/>
      <c r="D463" s="82"/>
      <c r="E463" s="82"/>
      <c r="F463" s="46"/>
      <c r="G463" s="82"/>
      <c r="H463" s="47"/>
      <c r="I463" s="604" t="s">
        <v>115</v>
      </c>
      <c r="J463" s="605"/>
      <c r="K463" s="552">
        <v>0.22</v>
      </c>
      <c r="L463" s="553"/>
      <c r="M463" s="32">
        <f>K463*12*I416</f>
        <v>1320.7920000000001</v>
      </c>
    </row>
    <row r="464" spans="1:13">
      <c r="A464" s="29" t="s">
        <v>114</v>
      </c>
      <c r="B464" s="38"/>
      <c r="C464" s="38"/>
      <c r="D464" s="38"/>
      <c r="E464" s="38"/>
      <c r="F464" s="38"/>
      <c r="G464" s="38"/>
      <c r="H464" s="39"/>
      <c r="I464" s="532" t="s">
        <v>113</v>
      </c>
      <c r="J464" s="533"/>
      <c r="K464" s="94"/>
      <c r="L464" s="95"/>
      <c r="M464" s="32"/>
    </row>
    <row r="465" spans="1:13">
      <c r="A465" s="34" t="s">
        <v>65</v>
      </c>
      <c r="B465" s="99"/>
      <c r="C465" s="99"/>
      <c r="D465" s="99"/>
      <c r="E465" s="99"/>
      <c r="F465" s="99"/>
      <c r="G465" s="99"/>
      <c r="H465" s="100"/>
      <c r="I465" s="35" t="s">
        <v>66</v>
      </c>
      <c r="J465" s="36"/>
      <c r="K465" s="552">
        <v>0.69</v>
      </c>
      <c r="L465" s="553"/>
      <c r="M465" s="32">
        <f>K465*12*I416</f>
        <v>4142.4839999999995</v>
      </c>
    </row>
    <row r="466" spans="1:13" ht="19.5" thickBot="1">
      <c r="A466" s="37" t="s">
        <v>58</v>
      </c>
      <c r="B466" s="48"/>
      <c r="C466" s="48"/>
      <c r="D466" s="48"/>
      <c r="E466" s="48"/>
      <c r="F466" s="48"/>
      <c r="G466" s="48"/>
      <c r="H466" s="49"/>
      <c r="I466" s="545" t="s">
        <v>59</v>
      </c>
      <c r="J466" s="546"/>
      <c r="K466" s="575">
        <v>0.18</v>
      </c>
      <c r="L466" s="576"/>
      <c r="M466" s="32">
        <f>K466*12*I416</f>
        <v>1080.6480000000001</v>
      </c>
    </row>
    <row r="467" spans="1:13" ht="19.5" thickBot="1">
      <c r="A467" s="103" t="s">
        <v>108</v>
      </c>
      <c r="B467" s="104"/>
      <c r="C467" s="104"/>
      <c r="D467" s="104"/>
      <c r="E467" s="104"/>
      <c r="F467" s="104"/>
      <c r="G467" s="104"/>
      <c r="H467" s="105"/>
      <c r="I467" s="606" t="s">
        <v>68</v>
      </c>
      <c r="J467" s="607"/>
      <c r="K467" s="608">
        <v>37.01</v>
      </c>
      <c r="L467" s="609"/>
      <c r="M467" s="55">
        <f>K467*12*I416</f>
        <v>222193.236</v>
      </c>
    </row>
    <row r="468" spans="1:13" ht="19.5" thickBot="1">
      <c r="A468" s="581" t="s">
        <v>107</v>
      </c>
      <c r="B468" s="582"/>
      <c r="C468" s="582"/>
      <c r="D468" s="582"/>
      <c r="E468" s="582"/>
      <c r="F468" s="582"/>
      <c r="G468" s="582"/>
      <c r="H468" s="583"/>
      <c r="I468" s="53"/>
      <c r="J468" s="54"/>
      <c r="K468" s="558">
        <v>2.5299999999999998</v>
      </c>
      <c r="L468" s="570"/>
      <c r="M468" s="55">
        <f>K468*12*I416</f>
        <v>15189.108</v>
      </c>
    </row>
    <row r="469" spans="1:13">
      <c r="A469" s="33" t="s">
        <v>70</v>
      </c>
      <c r="B469" s="46"/>
      <c r="C469" s="46"/>
      <c r="D469" s="46"/>
      <c r="E469" s="46"/>
      <c r="F469" s="46"/>
      <c r="G469" s="46"/>
      <c r="H469" s="47"/>
      <c r="I469" s="534" t="s">
        <v>71</v>
      </c>
      <c r="J469" s="535"/>
      <c r="K469" s="81"/>
      <c r="L469" s="95"/>
      <c r="M469" s="32"/>
    </row>
    <row r="470" spans="1:13">
      <c r="A470" s="33" t="s">
        <v>72</v>
      </c>
      <c r="B470" s="46"/>
      <c r="C470" s="46"/>
      <c r="D470" s="46"/>
      <c r="E470" s="46"/>
      <c r="F470" s="46"/>
      <c r="G470" s="46"/>
      <c r="H470" s="47"/>
      <c r="I470" s="9"/>
      <c r="J470" s="10"/>
      <c r="K470" s="81"/>
      <c r="L470" s="95"/>
      <c r="M470" s="32"/>
    </row>
    <row r="471" spans="1:13" ht="19.5" thickBot="1">
      <c r="A471" s="33" t="s">
        <v>73</v>
      </c>
      <c r="B471" s="46"/>
      <c r="C471" s="46"/>
      <c r="D471" s="46"/>
      <c r="E471" s="46"/>
      <c r="F471" s="46"/>
      <c r="G471" s="46"/>
      <c r="H471" s="47"/>
      <c r="I471" s="8"/>
      <c r="J471" s="10"/>
      <c r="K471" s="81"/>
      <c r="L471" s="95"/>
      <c r="M471" s="32"/>
    </row>
    <row r="472" spans="1:13" ht="19.5" thickBot="1">
      <c r="A472" s="103" t="s">
        <v>106</v>
      </c>
      <c r="B472" s="104"/>
      <c r="C472" s="104"/>
      <c r="D472" s="104"/>
      <c r="E472" s="104"/>
      <c r="F472" s="104"/>
      <c r="G472" s="104"/>
      <c r="H472" s="105"/>
      <c r="I472" s="53"/>
      <c r="J472" s="54"/>
      <c r="K472" s="558">
        <v>1.32</v>
      </c>
      <c r="L472" s="570"/>
      <c r="M472" s="55">
        <f>K472*12*I416</f>
        <v>7924.7520000000004</v>
      </c>
    </row>
    <row r="473" spans="1:13">
      <c r="A473" s="33" t="s">
        <v>75</v>
      </c>
      <c r="B473" s="46"/>
      <c r="C473" s="46"/>
      <c r="D473" s="46"/>
      <c r="E473" s="46"/>
      <c r="F473" s="46"/>
      <c r="G473" s="46"/>
      <c r="H473" s="47"/>
      <c r="I473" s="534" t="s">
        <v>14</v>
      </c>
      <c r="J473" s="535"/>
      <c r="K473" s="94"/>
      <c r="L473" s="95"/>
      <c r="M473" s="32"/>
    </row>
    <row r="474" spans="1:13" ht="19.5" thickBot="1">
      <c r="A474" s="33" t="s">
        <v>76</v>
      </c>
      <c r="B474" s="46"/>
      <c r="C474" s="46"/>
      <c r="D474" s="46"/>
      <c r="E474" s="46"/>
      <c r="F474" s="46"/>
      <c r="G474" s="46"/>
      <c r="H474" s="47"/>
      <c r="I474" s="9"/>
      <c r="J474" s="10"/>
      <c r="K474" s="94"/>
      <c r="L474" s="95"/>
      <c r="M474" s="32"/>
    </row>
    <row r="475" spans="1:13" ht="19.5" thickBot="1">
      <c r="A475" s="581" t="s">
        <v>105</v>
      </c>
      <c r="B475" s="582"/>
      <c r="C475" s="582"/>
      <c r="D475" s="582"/>
      <c r="E475" s="582"/>
      <c r="F475" s="582"/>
      <c r="G475" s="582"/>
      <c r="H475" s="583"/>
      <c r="I475" s="53"/>
      <c r="J475" s="54"/>
      <c r="K475" s="558">
        <v>8.36</v>
      </c>
      <c r="L475" s="570"/>
      <c r="M475" s="55">
        <f>K475*12*I416</f>
        <v>50190.095999999998</v>
      </c>
    </row>
    <row r="476" spans="1:13">
      <c r="A476" s="33" t="s">
        <v>78</v>
      </c>
      <c r="B476" s="82"/>
      <c r="C476" s="82"/>
      <c r="D476" s="82"/>
      <c r="E476" s="82"/>
      <c r="F476" s="46"/>
      <c r="G476" s="82"/>
      <c r="H476" s="47"/>
      <c r="I476" s="541" t="s">
        <v>79</v>
      </c>
      <c r="J476" s="542"/>
      <c r="K476" s="81"/>
      <c r="L476" s="95"/>
      <c r="M476" s="32"/>
    </row>
    <row r="477" spans="1:13">
      <c r="A477" s="33" t="s">
        <v>80</v>
      </c>
      <c r="B477" s="82"/>
      <c r="C477" s="82"/>
      <c r="D477" s="82"/>
      <c r="E477" s="82"/>
      <c r="F477" s="46"/>
      <c r="G477" s="82"/>
      <c r="H477" s="47"/>
      <c r="I477" s="541" t="s">
        <v>81</v>
      </c>
      <c r="J477" s="542"/>
      <c r="K477" s="81"/>
      <c r="L477" s="95"/>
      <c r="M477" s="32"/>
    </row>
    <row r="478" spans="1:13">
      <c r="A478" s="33" t="s">
        <v>82</v>
      </c>
      <c r="B478" s="82"/>
      <c r="C478" s="82"/>
      <c r="D478" s="82"/>
      <c r="E478" s="82"/>
      <c r="F478" s="46"/>
      <c r="G478" s="82"/>
      <c r="H478" s="47"/>
      <c r="I478" s="541" t="s">
        <v>83</v>
      </c>
      <c r="J478" s="542"/>
      <c r="K478" s="81"/>
      <c r="L478" s="95"/>
      <c r="M478" s="32"/>
    </row>
    <row r="479" spans="1:13">
      <c r="A479" s="33" t="s">
        <v>84</v>
      </c>
      <c r="B479" s="82"/>
      <c r="C479" s="82"/>
      <c r="D479" s="82"/>
      <c r="E479" s="82"/>
      <c r="F479" s="46"/>
      <c r="G479" s="82"/>
      <c r="H479" s="47"/>
      <c r="I479" s="541" t="s">
        <v>85</v>
      </c>
      <c r="J479" s="542"/>
      <c r="K479" s="81"/>
      <c r="L479" s="95"/>
      <c r="M479" s="32"/>
    </row>
    <row r="480" spans="1:13">
      <c r="A480" s="33" t="s">
        <v>86</v>
      </c>
      <c r="B480" s="82"/>
      <c r="C480" s="82"/>
      <c r="D480" s="82"/>
      <c r="E480" s="82"/>
      <c r="F480" s="46"/>
      <c r="G480" s="82"/>
      <c r="H480" s="47"/>
      <c r="I480" s="541" t="s">
        <v>87</v>
      </c>
      <c r="J480" s="542"/>
      <c r="K480" s="81"/>
      <c r="L480" s="95"/>
      <c r="M480" s="32"/>
    </row>
    <row r="481" spans="1:13">
      <c r="A481" s="33" t="s">
        <v>88</v>
      </c>
      <c r="B481" s="82"/>
      <c r="C481" s="82"/>
      <c r="D481" s="82"/>
      <c r="E481" s="82"/>
      <c r="F481" s="46"/>
      <c r="G481" s="82"/>
      <c r="H481" s="47"/>
      <c r="I481" s="9"/>
      <c r="J481" s="10"/>
      <c r="K481" s="81"/>
      <c r="L481" s="95"/>
      <c r="M481" s="32"/>
    </row>
    <row r="482" spans="1:13">
      <c r="A482" s="33" t="s">
        <v>89</v>
      </c>
      <c r="B482" s="82"/>
      <c r="C482" s="82"/>
      <c r="D482" s="82"/>
      <c r="E482" s="82"/>
      <c r="F482" s="46"/>
      <c r="G482" s="82"/>
      <c r="H482" s="47"/>
      <c r="I482" s="9"/>
      <c r="J482" s="10"/>
      <c r="K482" s="81"/>
      <c r="L482" s="95"/>
      <c r="M482" s="32"/>
    </row>
    <row r="483" spans="1:13">
      <c r="A483" s="33" t="s">
        <v>90</v>
      </c>
      <c r="B483" s="82"/>
      <c r="C483" s="82"/>
      <c r="D483" s="82"/>
      <c r="E483" s="82"/>
      <c r="F483" s="46"/>
      <c r="G483" s="82"/>
      <c r="H483" s="47"/>
      <c r="I483" s="9"/>
      <c r="J483" s="10"/>
      <c r="K483" s="81"/>
      <c r="L483" s="95"/>
      <c r="M483" s="32"/>
    </row>
    <row r="484" spans="1:13">
      <c r="A484" s="33" t="s">
        <v>91</v>
      </c>
      <c r="B484" s="82"/>
      <c r="C484" s="82"/>
      <c r="D484" s="82"/>
      <c r="E484" s="82"/>
      <c r="F484" s="46"/>
      <c r="G484" s="82"/>
      <c r="H484" s="47"/>
      <c r="I484" s="9"/>
      <c r="J484" s="10"/>
      <c r="K484" s="81"/>
      <c r="L484" s="95"/>
      <c r="M484" s="32"/>
    </row>
    <row r="485" spans="1:13">
      <c r="A485" s="33" t="s">
        <v>92</v>
      </c>
      <c r="B485" s="82"/>
      <c r="C485" s="82"/>
      <c r="D485" s="82"/>
      <c r="E485" s="82"/>
      <c r="F485" s="46"/>
      <c r="G485" s="82"/>
      <c r="H485" s="47"/>
      <c r="I485" s="9"/>
      <c r="J485" s="10"/>
      <c r="K485" s="81"/>
      <c r="L485" s="95"/>
      <c r="M485" s="32"/>
    </row>
    <row r="486" spans="1:13" ht="19.5" thickBot="1">
      <c r="A486" s="586" t="s">
        <v>93</v>
      </c>
      <c r="B486" s="587"/>
      <c r="C486" s="587"/>
      <c r="D486" s="587"/>
      <c r="E486" s="587"/>
      <c r="F486" s="587"/>
      <c r="G486" s="587"/>
      <c r="H486" s="588"/>
      <c r="I486" s="9"/>
      <c r="J486" s="10"/>
      <c r="K486" s="9"/>
      <c r="L486" s="10"/>
      <c r="M486" s="32"/>
    </row>
    <row r="487" spans="1:13">
      <c r="A487" s="83" t="s">
        <v>94</v>
      </c>
      <c r="B487" s="84"/>
      <c r="C487" s="84"/>
      <c r="D487" s="84"/>
      <c r="E487" s="84"/>
      <c r="F487" s="84"/>
      <c r="G487" s="84"/>
      <c r="H487" s="84"/>
      <c r="I487" s="534" t="s">
        <v>95</v>
      </c>
      <c r="J487" s="535"/>
      <c r="K487" s="16"/>
      <c r="L487" s="17"/>
      <c r="M487" s="18"/>
    </row>
    <row r="488" spans="1:13" ht="19.5" thickBot="1">
      <c r="A488" s="85" t="s">
        <v>96</v>
      </c>
      <c r="B488" s="86"/>
      <c r="C488" s="86"/>
      <c r="D488" s="86"/>
      <c r="E488" s="86"/>
      <c r="F488" s="86"/>
      <c r="G488" s="86"/>
      <c r="H488" s="86"/>
      <c r="I488" s="87"/>
      <c r="J488" s="27"/>
      <c r="K488" s="26"/>
      <c r="L488" s="27"/>
      <c r="M488" s="28"/>
    </row>
    <row r="489" spans="1:13" ht="19.5" thickBot="1">
      <c r="A489" s="581" t="s">
        <v>97</v>
      </c>
      <c r="B489" s="582"/>
      <c r="C489" s="582"/>
      <c r="D489" s="582"/>
      <c r="E489" s="582"/>
      <c r="F489" s="582"/>
      <c r="G489" s="582"/>
      <c r="H489" s="589"/>
      <c r="I489" s="590" t="s">
        <v>98</v>
      </c>
      <c r="J489" s="591"/>
      <c r="K489" s="592">
        <v>1.85</v>
      </c>
      <c r="L489" s="593"/>
      <c r="M489" s="88">
        <f>K489*12*I416</f>
        <v>11106.660000000002</v>
      </c>
    </row>
    <row r="490" spans="1:13" ht="19.5" thickBot="1">
      <c r="A490" s="610" t="s">
        <v>99</v>
      </c>
      <c r="B490" s="610"/>
      <c r="C490" s="610"/>
      <c r="D490" s="610"/>
      <c r="E490" s="610"/>
      <c r="F490" s="610"/>
      <c r="G490" s="610"/>
      <c r="H490" s="610"/>
      <c r="I490" s="534" t="s">
        <v>95</v>
      </c>
      <c r="J490" s="535"/>
      <c r="K490" s="611">
        <v>1.53</v>
      </c>
      <c r="L490" s="611"/>
      <c r="M490" s="32">
        <f>K490*I416*12</f>
        <v>9185.5080000000016</v>
      </c>
    </row>
    <row r="491" spans="1:13" ht="19.5" thickBot="1">
      <c r="A491" s="90" t="s">
        <v>100</v>
      </c>
      <c r="B491" s="91"/>
      <c r="C491" s="91"/>
      <c r="D491" s="91"/>
      <c r="E491" s="91"/>
      <c r="F491" s="91"/>
      <c r="G491" s="91"/>
      <c r="H491" s="91"/>
      <c r="I491" s="92"/>
      <c r="J491" s="93"/>
      <c r="K491" s="590"/>
      <c r="L491" s="594"/>
      <c r="M491" s="88"/>
    </row>
    <row r="492" spans="1:13" ht="19.5" thickBot="1">
      <c r="A492" s="581" t="s">
        <v>102</v>
      </c>
      <c r="B492" s="582"/>
      <c r="C492" s="582"/>
      <c r="D492" s="582"/>
      <c r="E492" s="582"/>
      <c r="F492" s="582"/>
      <c r="G492" s="582"/>
      <c r="H492" s="582"/>
      <c r="I492" s="89"/>
      <c r="J492" s="88"/>
      <c r="K492" s="584">
        <f>K417+K427+K442+K475+K489+K491+K490</f>
        <v>81.47</v>
      </c>
      <c r="L492" s="585"/>
      <c r="M492" s="88">
        <f>M417+M427+M442+M475+M489+M491+M490</f>
        <v>489113.29200000002</v>
      </c>
    </row>
    <row r="495" spans="1:13">
      <c r="A495" s="597" t="s">
        <v>104</v>
      </c>
      <c r="B495" s="597"/>
      <c r="C495" s="597"/>
      <c r="D495" s="597"/>
      <c r="E495" s="597"/>
      <c r="F495" s="597"/>
      <c r="G495" s="597"/>
      <c r="H495" s="597"/>
      <c r="I495" s="597"/>
      <c r="J495" s="597"/>
      <c r="K495" s="597"/>
      <c r="L495" s="597"/>
      <c r="M495" s="2"/>
    </row>
    <row r="496" spans="1:13">
      <c r="A496" s="537" t="s">
        <v>0</v>
      </c>
      <c r="B496" s="537"/>
      <c r="C496" s="537"/>
      <c r="D496" s="537"/>
      <c r="E496" s="537"/>
      <c r="F496" s="537"/>
      <c r="G496" s="537"/>
      <c r="H496" s="537"/>
      <c r="I496" s="537"/>
      <c r="J496" s="537"/>
      <c r="K496" s="537"/>
      <c r="L496" s="537"/>
      <c r="M496" s="2"/>
    </row>
    <row r="497" spans="1:13">
      <c r="A497" s="3"/>
      <c r="B497" s="3"/>
      <c r="C497" s="3"/>
      <c r="D497" s="3"/>
      <c r="E497" s="3"/>
      <c r="F497" s="3" t="s">
        <v>112</v>
      </c>
      <c r="G497" s="3"/>
      <c r="H497" s="3"/>
      <c r="I497" s="3"/>
      <c r="J497" s="3"/>
      <c r="K497" s="612">
        <v>45658</v>
      </c>
      <c r="L497" s="613"/>
      <c r="M497" s="613"/>
    </row>
    <row r="498" spans="1:13">
      <c r="A498" s="4"/>
      <c r="B498" s="5"/>
      <c r="C498" s="538" t="s">
        <v>2</v>
      </c>
      <c r="D498" s="538"/>
      <c r="E498" s="538"/>
      <c r="F498" s="5"/>
      <c r="G498" s="5"/>
      <c r="H498" s="6"/>
      <c r="I498" s="539" t="s">
        <v>3</v>
      </c>
      <c r="J498" s="540"/>
      <c r="K498" s="539" t="s">
        <v>4</v>
      </c>
      <c r="L498" s="540"/>
      <c r="M498" s="7"/>
    </row>
    <row r="499" spans="1:13">
      <c r="A499" s="8"/>
      <c r="B499" s="9"/>
      <c r="C499" s="9"/>
      <c r="D499" s="9"/>
      <c r="E499" s="9"/>
      <c r="F499" s="9"/>
      <c r="G499" s="9"/>
      <c r="H499" s="10"/>
      <c r="I499" s="9"/>
      <c r="J499" s="10"/>
      <c r="K499" s="541" t="s">
        <v>5</v>
      </c>
      <c r="L499" s="542"/>
      <c r="M499" s="11" t="s">
        <v>6</v>
      </c>
    </row>
    <row r="500" spans="1:13">
      <c r="A500" s="8"/>
      <c r="B500" s="9"/>
      <c r="C500" s="9"/>
      <c r="D500" s="9"/>
      <c r="E500" s="9"/>
      <c r="F500" s="9"/>
      <c r="G500" s="9"/>
      <c r="H500" s="10"/>
      <c r="I500" s="541" t="s">
        <v>7</v>
      </c>
      <c r="J500" s="542"/>
      <c r="K500" s="532" t="s">
        <v>8</v>
      </c>
      <c r="L500" s="533"/>
      <c r="M500" s="11" t="s">
        <v>9</v>
      </c>
    </row>
    <row r="501" spans="1:13" ht="19.5" thickBot="1">
      <c r="A501" s="4"/>
      <c r="B501" s="5"/>
      <c r="C501" s="5"/>
      <c r="D501" s="5"/>
      <c r="E501" s="5"/>
      <c r="F501" s="5"/>
      <c r="G501" s="5"/>
      <c r="H501" s="6"/>
      <c r="I501" s="599">
        <v>947.6</v>
      </c>
      <c r="J501" s="600"/>
      <c r="K501" s="545"/>
      <c r="L501" s="546"/>
      <c r="M501" s="12"/>
    </row>
    <row r="502" spans="1:13">
      <c r="A502" s="13" t="s">
        <v>10</v>
      </c>
      <c r="B502" s="14"/>
      <c r="C502" s="14"/>
      <c r="D502" s="14"/>
      <c r="E502" s="14"/>
      <c r="F502" s="14"/>
      <c r="G502" s="14"/>
      <c r="H502" s="15"/>
      <c r="I502" s="16"/>
      <c r="J502" s="17"/>
      <c r="K502" s="547">
        <f>K505+K508</f>
        <v>7.59</v>
      </c>
      <c r="L502" s="548"/>
      <c r="M502" s="18">
        <f>K502*12*I501</f>
        <v>86307.407999999996</v>
      </c>
    </row>
    <row r="503" spans="1:13">
      <c r="A503" s="19" t="s">
        <v>11</v>
      </c>
      <c r="B503" s="20"/>
      <c r="C503" s="20"/>
      <c r="D503" s="20"/>
      <c r="E503" s="20"/>
      <c r="F503" s="20"/>
      <c r="G503" s="20"/>
      <c r="H503" s="21"/>
      <c r="I503" s="9"/>
      <c r="J503" s="10"/>
      <c r="K503" s="9"/>
      <c r="L503" s="10"/>
      <c r="M503" s="22"/>
    </row>
    <row r="504" spans="1:13" ht="19.5" thickBot="1">
      <c r="A504" s="23" t="s">
        <v>12</v>
      </c>
      <c r="B504" s="24"/>
      <c r="C504" s="24"/>
      <c r="D504" s="24"/>
      <c r="E504" s="24"/>
      <c r="F504" s="24"/>
      <c r="G504" s="24"/>
      <c r="H504" s="25"/>
      <c r="I504" s="26"/>
      <c r="J504" s="27"/>
      <c r="K504" s="26"/>
      <c r="L504" s="27"/>
      <c r="M504" s="28"/>
    </row>
    <row r="505" spans="1:13">
      <c r="A505" s="29" t="s">
        <v>13</v>
      </c>
      <c r="B505" s="30"/>
      <c r="C505" s="30"/>
      <c r="D505" s="30"/>
      <c r="E505" s="30"/>
      <c r="F505" s="30"/>
      <c r="G505" s="30"/>
      <c r="H505" s="31"/>
      <c r="I505" s="532" t="s">
        <v>14</v>
      </c>
      <c r="J505" s="533"/>
      <c r="K505" s="534">
        <v>4.54</v>
      </c>
      <c r="L505" s="535"/>
      <c r="M505" s="32">
        <f>K505*12*I501</f>
        <v>51625.248000000007</v>
      </c>
    </row>
    <row r="506" spans="1:13">
      <c r="A506" s="33" t="s">
        <v>15</v>
      </c>
      <c r="B506" s="9"/>
      <c r="C506" s="9"/>
      <c r="D506" s="9"/>
      <c r="E506" s="9"/>
      <c r="F506" s="9"/>
      <c r="G506" s="9"/>
      <c r="H506" s="10"/>
      <c r="I506" s="541" t="s">
        <v>16</v>
      </c>
      <c r="J506" s="542"/>
      <c r="K506" s="2"/>
      <c r="L506" s="10"/>
      <c r="M506" s="32"/>
    </row>
    <row r="507" spans="1:13">
      <c r="A507" s="29" t="s">
        <v>17</v>
      </c>
      <c r="B507" s="30"/>
      <c r="C507" s="30"/>
      <c r="D507" s="30"/>
      <c r="E507" s="30"/>
      <c r="F507" s="30"/>
      <c r="G507" s="30"/>
      <c r="H507" s="31"/>
      <c r="I507" s="532"/>
      <c r="J507" s="533"/>
      <c r="K507" s="2"/>
      <c r="L507" s="10"/>
      <c r="M507" s="32"/>
    </row>
    <row r="508" spans="1:13">
      <c r="A508" s="29" t="s">
        <v>18</v>
      </c>
      <c r="B508" s="30"/>
      <c r="C508" s="30"/>
      <c r="D508" s="30"/>
      <c r="E508" s="30"/>
      <c r="F508" s="30"/>
      <c r="G508" s="30"/>
      <c r="H508" s="31"/>
      <c r="I508" s="550" t="s">
        <v>19</v>
      </c>
      <c r="J508" s="551"/>
      <c r="K508" s="541">
        <v>3.05</v>
      </c>
      <c r="L508" s="542"/>
      <c r="M508" s="32">
        <f>K508*12*I501</f>
        <v>34682.159999999996</v>
      </c>
    </row>
    <row r="509" spans="1:13">
      <c r="A509" s="34" t="s">
        <v>20</v>
      </c>
      <c r="B509" s="35"/>
      <c r="C509" s="35"/>
      <c r="D509" s="35"/>
      <c r="E509" s="35"/>
      <c r="F509" s="35"/>
      <c r="G509" s="35"/>
      <c r="H509" s="36"/>
      <c r="I509" s="541" t="s">
        <v>16</v>
      </c>
      <c r="J509" s="542"/>
      <c r="K509" s="3"/>
      <c r="L509" s="21"/>
      <c r="M509" s="32"/>
    </row>
    <row r="510" spans="1:13">
      <c r="A510" s="37" t="s">
        <v>21</v>
      </c>
      <c r="B510" s="5"/>
      <c r="C510" s="5"/>
      <c r="D510" s="5"/>
      <c r="E510" s="5"/>
      <c r="F510" s="5"/>
      <c r="G510" s="5"/>
      <c r="H510" s="6"/>
      <c r="I510" s="541"/>
      <c r="J510" s="542"/>
      <c r="K510" s="2"/>
      <c r="L510" s="10"/>
      <c r="M510" s="32"/>
    </row>
    <row r="511" spans="1:13" ht="19.5" thickBot="1">
      <c r="A511" s="29" t="s">
        <v>22</v>
      </c>
      <c r="B511" s="38"/>
      <c r="C511" s="38"/>
      <c r="D511" s="38"/>
      <c r="E511" s="38"/>
      <c r="F511" s="38"/>
      <c r="G511" s="38"/>
      <c r="H511" s="39"/>
      <c r="I511" s="30"/>
      <c r="J511" s="31"/>
      <c r="K511" s="552"/>
      <c r="L511" s="553"/>
      <c r="M511" s="32"/>
    </row>
    <row r="512" spans="1:13">
      <c r="A512" s="13" t="s">
        <v>23</v>
      </c>
      <c r="B512" s="40"/>
      <c r="C512" s="40"/>
      <c r="D512" s="40"/>
      <c r="E512" s="40"/>
      <c r="F512" s="40"/>
      <c r="G512" s="40"/>
      <c r="H512" s="41"/>
      <c r="I512" s="16"/>
      <c r="J512" s="42"/>
      <c r="K512" s="554">
        <f>K514+K519+K522</f>
        <v>6.1999999999999993</v>
      </c>
      <c r="L512" s="548"/>
      <c r="M512" s="18">
        <f>K512*12*I501</f>
        <v>70501.439999999988</v>
      </c>
    </row>
    <row r="513" spans="1:13" ht="19.5" thickBot="1">
      <c r="A513" s="23" t="s">
        <v>24</v>
      </c>
      <c r="B513" s="43"/>
      <c r="C513" s="43"/>
      <c r="D513" s="43"/>
      <c r="E513" s="43"/>
      <c r="F513" s="43"/>
      <c r="G513" s="43"/>
      <c r="H513" s="44"/>
      <c r="I513" s="26"/>
      <c r="J513" s="45"/>
      <c r="K513" s="26"/>
      <c r="L513" s="27"/>
      <c r="M513" s="28"/>
    </row>
    <row r="514" spans="1:13">
      <c r="A514" s="33" t="s">
        <v>25</v>
      </c>
      <c r="B514" s="46"/>
      <c r="C514" s="46"/>
      <c r="D514" s="46"/>
      <c r="E514" s="46"/>
      <c r="F514" s="46"/>
      <c r="G514" s="46"/>
      <c r="H514" s="47"/>
      <c r="I514" s="541" t="s">
        <v>14</v>
      </c>
      <c r="J514" s="542"/>
      <c r="K514" s="534">
        <v>3.11</v>
      </c>
      <c r="L514" s="535"/>
      <c r="M514" s="32">
        <f>K514*12*I501</f>
        <v>35364.432000000001</v>
      </c>
    </row>
    <row r="515" spans="1:13">
      <c r="A515" s="29" t="s">
        <v>26</v>
      </c>
      <c r="B515" s="38"/>
      <c r="C515" s="38"/>
      <c r="D515" s="38"/>
      <c r="E515" s="38"/>
      <c r="F515" s="38"/>
      <c r="G515" s="38"/>
      <c r="H515" s="39"/>
      <c r="I515" s="96"/>
      <c r="J515" s="97"/>
      <c r="K515" s="2"/>
      <c r="L515" s="10"/>
      <c r="M515" s="32"/>
    </row>
    <row r="516" spans="1:13">
      <c r="A516" s="33" t="s">
        <v>15</v>
      </c>
      <c r="B516" s="9"/>
      <c r="C516" s="9"/>
      <c r="D516" s="9"/>
      <c r="E516" s="9"/>
      <c r="F516" s="9"/>
      <c r="G516" s="9"/>
      <c r="H516" s="10"/>
      <c r="I516" s="541" t="s">
        <v>16</v>
      </c>
      <c r="J516" s="542"/>
      <c r="K516" s="2"/>
      <c r="L516" s="10"/>
      <c r="M516" s="32"/>
    </row>
    <row r="517" spans="1:13">
      <c r="A517" s="29" t="s">
        <v>17</v>
      </c>
      <c r="B517" s="30"/>
      <c r="C517" s="30"/>
      <c r="D517" s="30"/>
      <c r="E517" s="30"/>
      <c r="F517" s="30"/>
      <c r="G517" s="30"/>
      <c r="H517" s="31"/>
      <c r="I517" s="532"/>
      <c r="J517" s="533"/>
      <c r="K517" s="2"/>
      <c r="L517" s="10"/>
      <c r="M517" s="32"/>
    </row>
    <row r="518" spans="1:13">
      <c r="A518" s="34" t="s">
        <v>27</v>
      </c>
      <c r="B518" s="35"/>
      <c r="C518" s="36"/>
      <c r="D518" s="9"/>
      <c r="E518" s="9"/>
      <c r="F518" s="9"/>
      <c r="G518" s="9"/>
      <c r="H518" s="10"/>
      <c r="I518" s="541" t="s">
        <v>16</v>
      </c>
      <c r="J518" s="542"/>
      <c r="K518" s="2"/>
      <c r="L518" s="10"/>
      <c r="M518" s="32"/>
    </row>
    <row r="519" spans="1:13">
      <c r="A519" s="33" t="s">
        <v>28</v>
      </c>
      <c r="B519" s="9"/>
      <c r="C519" s="9"/>
      <c r="D519" s="35"/>
      <c r="E519" s="35"/>
      <c r="F519" s="35"/>
      <c r="G519" s="35"/>
      <c r="H519" s="36"/>
      <c r="I519" s="550" t="s">
        <v>19</v>
      </c>
      <c r="J519" s="551"/>
      <c r="K519" s="541">
        <v>1.36</v>
      </c>
      <c r="L519" s="542"/>
      <c r="M519" s="32">
        <f>K519*12*I501</f>
        <v>15464.832</v>
      </c>
    </row>
    <row r="520" spans="1:13">
      <c r="A520" s="37" t="s">
        <v>29</v>
      </c>
      <c r="B520" s="48"/>
      <c r="C520" s="48"/>
      <c r="D520" s="48"/>
      <c r="E520" s="48"/>
      <c r="F520" s="48"/>
      <c r="G520" s="48"/>
      <c r="H520" s="49"/>
      <c r="I520" s="539" t="s">
        <v>30</v>
      </c>
      <c r="J520" s="540"/>
      <c r="K520" s="2"/>
      <c r="L520" s="10"/>
      <c r="M520" s="32"/>
    </row>
    <row r="521" spans="1:13">
      <c r="A521" s="29"/>
      <c r="B521" s="38"/>
      <c r="C521" s="38"/>
      <c r="D521" s="38"/>
      <c r="E521" s="38"/>
      <c r="F521" s="38"/>
      <c r="G521" s="38"/>
      <c r="H521" s="39"/>
      <c r="I521" s="30" t="s">
        <v>31</v>
      </c>
      <c r="J521" s="31"/>
      <c r="K521" s="2"/>
      <c r="L521" s="10"/>
      <c r="M521" s="32"/>
    </row>
    <row r="522" spans="1:13">
      <c r="A522" s="37" t="s">
        <v>32</v>
      </c>
      <c r="B522" s="48"/>
      <c r="C522" s="48"/>
      <c r="D522" s="48"/>
      <c r="E522" s="48"/>
      <c r="F522" s="48"/>
      <c r="G522" s="48"/>
      <c r="H522" s="49"/>
      <c r="I522" s="539" t="s">
        <v>19</v>
      </c>
      <c r="J522" s="540"/>
      <c r="K522" s="541">
        <v>1.73</v>
      </c>
      <c r="L522" s="542"/>
      <c r="M522" s="32">
        <f>K522*12*I501</f>
        <v>19672.175999999999</v>
      </c>
    </row>
    <row r="523" spans="1:13">
      <c r="A523" s="29" t="s">
        <v>33</v>
      </c>
      <c r="B523" s="38"/>
      <c r="C523" s="38"/>
      <c r="D523" s="38"/>
      <c r="E523" s="38"/>
      <c r="F523" s="38"/>
      <c r="G523" s="38"/>
      <c r="H523" s="39"/>
      <c r="I523" s="30"/>
      <c r="J523" s="31"/>
      <c r="K523" s="2"/>
      <c r="L523" s="10"/>
      <c r="M523" s="32"/>
    </row>
    <row r="524" spans="1:13">
      <c r="A524" s="37" t="s">
        <v>34</v>
      </c>
      <c r="B524" s="48"/>
      <c r="C524" s="48"/>
      <c r="D524" s="48"/>
      <c r="E524" s="48"/>
      <c r="F524" s="48"/>
      <c r="G524" s="48"/>
      <c r="H524" s="49"/>
      <c r="I524" s="541" t="s">
        <v>16</v>
      </c>
      <c r="J524" s="542"/>
      <c r="K524" s="2"/>
      <c r="L524" s="10"/>
      <c r="M524" s="32"/>
    </row>
    <row r="525" spans="1:13">
      <c r="A525" s="37" t="s">
        <v>35</v>
      </c>
      <c r="B525" s="48"/>
      <c r="C525" s="48"/>
      <c r="D525" s="48"/>
      <c r="E525" s="48"/>
      <c r="F525" s="48"/>
      <c r="G525" s="48"/>
      <c r="H525" s="49"/>
      <c r="I525" s="539" t="s">
        <v>36</v>
      </c>
      <c r="J525" s="540"/>
      <c r="K525" s="5"/>
      <c r="L525" s="6"/>
      <c r="M525" s="7"/>
    </row>
    <row r="526" spans="1:13" ht="19.5" thickBot="1">
      <c r="A526" s="29"/>
      <c r="B526" s="38"/>
      <c r="C526" s="38"/>
      <c r="D526" s="38"/>
      <c r="E526" s="38"/>
      <c r="F526" s="38"/>
      <c r="G526" s="38"/>
      <c r="H526" s="39"/>
      <c r="I526" s="560" t="s">
        <v>37</v>
      </c>
      <c r="J526" s="561"/>
      <c r="K526" s="30"/>
      <c r="L526" s="31"/>
      <c r="M526" s="50"/>
    </row>
    <row r="527" spans="1:13">
      <c r="A527" s="51" t="s">
        <v>38</v>
      </c>
      <c r="B527" s="14"/>
      <c r="C527" s="14"/>
      <c r="D527" s="14"/>
      <c r="E527" s="14"/>
      <c r="F527" s="14"/>
      <c r="G527" s="16"/>
      <c r="H527" s="17"/>
      <c r="I527" s="16"/>
      <c r="J527" s="17"/>
      <c r="K527" s="562">
        <f>K529+K536+K544+K548+K549+K553</f>
        <v>37.32</v>
      </c>
      <c r="L527" s="548"/>
      <c r="M527" s="18">
        <f>M529+M536+M544+M548+M549+M553</f>
        <v>424373.18400000007</v>
      </c>
    </row>
    <row r="528" spans="1:13" ht="19.5" thickBot="1">
      <c r="A528" s="52"/>
      <c r="B528" s="26"/>
      <c r="C528" s="26"/>
      <c r="D528" s="26"/>
      <c r="E528" s="26"/>
      <c r="F528" s="26"/>
      <c r="G528" s="26"/>
      <c r="H528" s="27"/>
      <c r="I528" s="26"/>
      <c r="J528" s="27"/>
      <c r="K528" s="26"/>
      <c r="L528" s="27"/>
      <c r="M528" s="28"/>
    </row>
    <row r="529" spans="1:13" ht="19.5" thickBot="1">
      <c r="A529" s="581" t="s">
        <v>39</v>
      </c>
      <c r="B529" s="582"/>
      <c r="C529" s="582"/>
      <c r="D529" s="582"/>
      <c r="E529" s="582"/>
      <c r="F529" s="582"/>
      <c r="G529" s="582"/>
      <c r="H529" s="583"/>
      <c r="I529" s="53"/>
      <c r="J529" s="54"/>
      <c r="K529" s="566">
        <f>K530+K531+K532+K534+K535</f>
        <v>10.59</v>
      </c>
      <c r="L529" s="559"/>
      <c r="M529" s="55">
        <f>K529*12*I501</f>
        <v>120421.008</v>
      </c>
    </row>
    <row r="530" spans="1:13">
      <c r="A530" s="29" t="s">
        <v>40</v>
      </c>
      <c r="B530" s="38"/>
      <c r="C530" s="38"/>
      <c r="D530" s="38"/>
      <c r="E530" s="38"/>
      <c r="F530" s="38"/>
      <c r="G530" s="38"/>
      <c r="H530" s="39"/>
      <c r="I530" s="532" t="s">
        <v>41</v>
      </c>
      <c r="J530" s="533"/>
      <c r="K530" s="534">
        <v>2.2400000000000002</v>
      </c>
      <c r="L530" s="535"/>
      <c r="M530" s="32">
        <f>K530*12*I501</f>
        <v>25471.488000000005</v>
      </c>
    </row>
    <row r="531" spans="1:13">
      <c r="A531" s="34" t="s">
        <v>42</v>
      </c>
      <c r="B531" s="99"/>
      <c r="C531" s="99"/>
      <c r="D531" s="99"/>
      <c r="E531" s="99"/>
      <c r="F531" s="99"/>
      <c r="G531" s="99"/>
      <c r="H531" s="100"/>
      <c r="I531" s="550" t="s">
        <v>43</v>
      </c>
      <c r="J531" s="551"/>
      <c r="K531" s="541">
        <v>5.28</v>
      </c>
      <c r="L531" s="542"/>
      <c r="M531" s="32">
        <f>K531*12*I501</f>
        <v>60039.936000000002</v>
      </c>
    </row>
    <row r="532" spans="1:13">
      <c r="A532" s="37" t="s">
        <v>44</v>
      </c>
      <c r="B532" s="48"/>
      <c r="C532" s="48"/>
      <c r="D532" s="48"/>
      <c r="E532" s="48"/>
      <c r="F532" s="48"/>
      <c r="G532" s="48"/>
      <c r="H532" s="49"/>
      <c r="I532" s="539" t="s">
        <v>19</v>
      </c>
      <c r="J532" s="540"/>
      <c r="K532" s="541">
        <v>0.6</v>
      </c>
      <c r="L532" s="542"/>
      <c r="M532" s="32">
        <f>K532*12*I501</f>
        <v>6822.7199999999993</v>
      </c>
    </row>
    <row r="533" spans="1:13">
      <c r="A533" s="101" t="s">
        <v>45</v>
      </c>
      <c r="B533" s="30"/>
      <c r="C533" s="30"/>
      <c r="D533" s="30"/>
      <c r="E533" s="38"/>
      <c r="F533" s="38"/>
      <c r="G533" s="38"/>
      <c r="H533" s="39"/>
      <c r="I533" s="30"/>
      <c r="J533" s="31"/>
      <c r="K533" s="9"/>
      <c r="L533" s="10"/>
      <c r="M533" s="32"/>
    </row>
    <row r="534" spans="1:13">
      <c r="A534" s="34" t="s">
        <v>46</v>
      </c>
      <c r="B534" s="99"/>
      <c r="C534" s="99"/>
      <c r="D534" s="99"/>
      <c r="E534" s="99"/>
      <c r="F534" s="99"/>
      <c r="G534" s="99"/>
      <c r="H534" s="100"/>
      <c r="I534" s="550" t="s">
        <v>14</v>
      </c>
      <c r="J534" s="551"/>
      <c r="K534" s="541">
        <v>0.18</v>
      </c>
      <c r="L534" s="542"/>
      <c r="M534" s="32">
        <f>K534*12*I501</f>
        <v>2046.8160000000003</v>
      </c>
    </row>
    <row r="535" spans="1:13" ht="19.5" thickBot="1">
      <c r="A535" s="37" t="s">
        <v>47</v>
      </c>
      <c r="B535" s="48"/>
      <c r="C535" s="48"/>
      <c r="D535" s="48"/>
      <c r="E535" s="48"/>
      <c r="F535" s="48"/>
      <c r="G535" s="48"/>
      <c r="H535" s="49"/>
      <c r="I535" s="545" t="s">
        <v>14</v>
      </c>
      <c r="J535" s="546"/>
      <c r="K535" s="560">
        <v>2.29</v>
      </c>
      <c r="L535" s="561"/>
      <c r="M535" s="32">
        <f>K535*12*I501</f>
        <v>26040.048000000003</v>
      </c>
    </row>
    <row r="536" spans="1:13" ht="19.5" thickBot="1">
      <c r="A536" s="601" t="s">
        <v>48</v>
      </c>
      <c r="B536" s="602"/>
      <c r="C536" s="602"/>
      <c r="D536" s="602"/>
      <c r="E536" s="602"/>
      <c r="F536" s="602"/>
      <c r="G536" s="602"/>
      <c r="H536" s="603"/>
      <c r="I536" s="53"/>
      <c r="J536" s="54"/>
      <c r="K536" s="558">
        <f>K537+K538+K540+K541+K542+K543</f>
        <v>2.5499999999999998</v>
      </c>
      <c r="L536" s="559"/>
      <c r="M536" s="55">
        <f>K536*12*I501</f>
        <v>28996.559999999998</v>
      </c>
    </row>
    <row r="537" spans="1:13">
      <c r="A537" s="102" t="s">
        <v>49</v>
      </c>
      <c r="B537" s="30"/>
      <c r="C537" s="30"/>
      <c r="D537" s="30"/>
      <c r="E537" s="30"/>
      <c r="F537" s="38"/>
      <c r="G537" s="38"/>
      <c r="H537" s="39"/>
      <c r="I537" s="68"/>
      <c r="J537" s="10"/>
      <c r="K537" s="534">
        <v>0.14000000000000001</v>
      </c>
      <c r="L537" s="535"/>
      <c r="M537" s="32">
        <f>K537*12*I501</f>
        <v>1591.9680000000003</v>
      </c>
    </row>
    <row r="538" spans="1:13">
      <c r="A538" s="4" t="s">
        <v>50</v>
      </c>
      <c r="B538" s="5"/>
      <c r="C538" s="5"/>
      <c r="D538" s="5"/>
      <c r="E538" s="5"/>
      <c r="F538" s="48"/>
      <c r="G538" s="48"/>
      <c r="H538" s="49"/>
      <c r="I538" s="541" t="s">
        <v>51</v>
      </c>
      <c r="J538" s="542"/>
      <c r="K538" s="541">
        <v>1.22</v>
      </c>
      <c r="L538" s="542"/>
      <c r="M538" s="32">
        <f>K538*12*I501</f>
        <v>13872.864000000001</v>
      </c>
    </row>
    <row r="539" spans="1:13">
      <c r="A539" s="29" t="s">
        <v>52</v>
      </c>
      <c r="B539" s="38"/>
      <c r="C539" s="38"/>
      <c r="D539" s="38"/>
      <c r="E539" s="38"/>
      <c r="F539" s="38"/>
      <c r="G539" s="38"/>
      <c r="H539" s="39"/>
      <c r="I539" s="532" t="s">
        <v>53</v>
      </c>
      <c r="J539" s="533"/>
      <c r="K539" s="2"/>
      <c r="L539" s="10"/>
      <c r="M539" s="32"/>
    </row>
    <row r="540" spans="1:13">
      <c r="A540" s="34" t="s">
        <v>54</v>
      </c>
      <c r="B540" s="99"/>
      <c r="C540" s="99"/>
      <c r="D540" s="99"/>
      <c r="E540" s="99"/>
      <c r="F540" s="99"/>
      <c r="G540" s="99"/>
      <c r="H540" s="100"/>
      <c r="I540" s="550" t="s">
        <v>55</v>
      </c>
      <c r="J540" s="551"/>
      <c r="K540" s="541">
        <v>0.75</v>
      </c>
      <c r="L540" s="542"/>
      <c r="M540" s="32">
        <f>K540*12*I501</f>
        <v>8528.4</v>
      </c>
    </row>
    <row r="541" spans="1:13">
      <c r="A541" s="34" t="s">
        <v>56</v>
      </c>
      <c r="B541" s="99"/>
      <c r="C541" s="99"/>
      <c r="D541" s="99"/>
      <c r="E541" s="99"/>
      <c r="F541" s="99"/>
      <c r="G541" s="99"/>
      <c r="H541" s="100"/>
      <c r="I541" s="550" t="s">
        <v>57</v>
      </c>
      <c r="J541" s="551"/>
      <c r="K541" s="541">
        <v>0.19</v>
      </c>
      <c r="L541" s="542"/>
      <c r="M541" s="32">
        <f>K541*12*I501</f>
        <v>2160.5280000000002</v>
      </c>
    </row>
    <row r="542" spans="1:13">
      <c r="A542" s="37" t="s">
        <v>58</v>
      </c>
      <c r="B542" s="48"/>
      <c r="C542" s="48"/>
      <c r="D542" s="48"/>
      <c r="E542" s="48"/>
      <c r="F542" s="48"/>
      <c r="G542" s="48"/>
      <c r="H542" s="49"/>
      <c r="I542" s="550" t="s">
        <v>59</v>
      </c>
      <c r="J542" s="551"/>
      <c r="K542" s="552">
        <v>0.1</v>
      </c>
      <c r="L542" s="553"/>
      <c r="M542" s="32">
        <f>K542*12*I501</f>
        <v>1137.1200000000001</v>
      </c>
    </row>
    <row r="543" spans="1:13" ht="19.5" thickBot="1">
      <c r="A543" s="37" t="s">
        <v>60</v>
      </c>
      <c r="B543" s="48"/>
      <c r="C543" s="48"/>
      <c r="D543" s="48"/>
      <c r="E543" s="48"/>
      <c r="F543" s="48"/>
      <c r="G543" s="48"/>
      <c r="H543" s="49"/>
      <c r="I543" s="545" t="s">
        <v>61</v>
      </c>
      <c r="J543" s="546"/>
      <c r="K543" s="575">
        <v>0.15</v>
      </c>
      <c r="L543" s="576"/>
      <c r="M543" s="71">
        <f>K543*12*I501</f>
        <v>1705.6799999999998</v>
      </c>
    </row>
    <row r="544" spans="1:13" ht="19.5" thickBot="1">
      <c r="A544" s="601" t="s">
        <v>109</v>
      </c>
      <c r="B544" s="602"/>
      <c r="C544" s="602"/>
      <c r="D544" s="602"/>
      <c r="E544" s="602"/>
      <c r="F544" s="602"/>
      <c r="G544" s="602"/>
      <c r="H544" s="603"/>
      <c r="I544" s="72"/>
      <c r="J544" s="73"/>
      <c r="K544" s="569">
        <f>K545+K546+K547</f>
        <v>1.67</v>
      </c>
      <c r="L544" s="570"/>
      <c r="M544" s="55">
        <f>K544*12*I501</f>
        <v>18989.903999999999</v>
      </c>
    </row>
    <row r="545" spans="1:13">
      <c r="A545" s="29" t="s">
        <v>63</v>
      </c>
      <c r="B545" s="38"/>
      <c r="C545" s="38"/>
      <c r="D545" s="38"/>
      <c r="E545" s="38"/>
      <c r="F545" s="38"/>
      <c r="G545" s="38"/>
      <c r="H545" s="39"/>
      <c r="I545" s="571" t="s">
        <v>64</v>
      </c>
      <c r="J545" s="572"/>
      <c r="K545" s="573">
        <v>0.57999999999999996</v>
      </c>
      <c r="L545" s="574"/>
      <c r="M545" s="32">
        <f>K545*12*I501</f>
        <v>6595.2959999999994</v>
      </c>
    </row>
    <row r="546" spans="1:13">
      <c r="A546" s="34" t="s">
        <v>65</v>
      </c>
      <c r="B546" s="99"/>
      <c r="C546" s="99"/>
      <c r="D546" s="99"/>
      <c r="E546" s="99"/>
      <c r="F546" s="99"/>
      <c r="G546" s="99"/>
      <c r="H546" s="100"/>
      <c r="I546" s="35" t="s">
        <v>66</v>
      </c>
      <c r="J546" s="36"/>
      <c r="K546" s="552">
        <v>0.91</v>
      </c>
      <c r="L546" s="553"/>
      <c r="M546" s="32">
        <f>K546*12*I501</f>
        <v>10347.791999999999</v>
      </c>
    </row>
    <row r="547" spans="1:13" ht="19.5" thickBot="1">
      <c r="A547" s="37" t="s">
        <v>58</v>
      </c>
      <c r="B547" s="48"/>
      <c r="C547" s="48"/>
      <c r="D547" s="48"/>
      <c r="E547" s="48"/>
      <c r="F547" s="48"/>
      <c r="G547" s="48"/>
      <c r="H547" s="49"/>
      <c r="I547" s="545" t="s">
        <v>59</v>
      </c>
      <c r="J547" s="546"/>
      <c r="K547" s="575">
        <v>0.18</v>
      </c>
      <c r="L547" s="576"/>
      <c r="M547" s="32">
        <f>K547*12*I501</f>
        <v>2046.8160000000003</v>
      </c>
    </row>
    <row r="548" spans="1:13" ht="19.5" thickBot="1">
      <c r="A548" s="103" t="s">
        <v>108</v>
      </c>
      <c r="B548" s="104"/>
      <c r="C548" s="104"/>
      <c r="D548" s="104"/>
      <c r="E548" s="104"/>
      <c r="F548" s="104"/>
      <c r="G548" s="104"/>
      <c r="H548" s="105"/>
      <c r="I548" s="606" t="s">
        <v>68</v>
      </c>
      <c r="J548" s="607"/>
      <c r="K548" s="608">
        <v>20.440000000000001</v>
      </c>
      <c r="L548" s="609"/>
      <c r="M548" s="55">
        <f>K548*12*I501</f>
        <v>232427.32800000004</v>
      </c>
    </row>
    <row r="549" spans="1:13" ht="19.5" thickBot="1">
      <c r="A549" s="581" t="s">
        <v>107</v>
      </c>
      <c r="B549" s="582"/>
      <c r="C549" s="582"/>
      <c r="D549" s="582"/>
      <c r="E549" s="582"/>
      <c r="F549" s="582"/>
      <c r="G549" s="582"/>
      <c r="H549" s="583"/>
      <c r="I549" s="53"/>
      <c r="J549" s="54"/>
      <c r="K549" s="558">
        <v>1.98</v>
      </c>
      <c r="L549" s="570"/>
      <c r="M549" s="55">
        <f>K549*12*I501</f>
        <v>22514.975999999999</v>
      </c>
    </row>
    <row r="550" spans="1:13">
      <c r="A550" s="33" t="s">
        <v>70</v>
      </c>
      <c r="B550" s="46"/>
      <c r="C550" s="46"/>
      <c r="D550" s="46"/>
      <c r="E550" s="46"/>
      <c r="F550" s="46"/>
      <c r="G550" s="46"/>
      <c r="H550" s="47"/>
      <c r="I550" s="534" t="s">
        <v>71</v>
      </c>
      <c r="J550" s="535"/>
      <c r="K550" s="81"/>
      <c r="L550" s="95"/>
      <c r="M550" s="32"/>
    </row>
    <row r="551" spans="1:13">
      <c r="A551" s="33" t="s">
        <v>72</v>
      </c>
      <c r="B551" s="46"/>
      <c r="C551" s="46"/>
      <c r="D551" s="46"/>
      <c r="E551" s="46"/>
      <c r="F551" s="46"/>
      <c r="G551" s="46"/>
      <c r="H551" s="47"/>
      <c r="I551" s="9"/>
      <c r="J551" s="10"/>
      <c r="K551" s="81"/>
      <c r="L551" s="95"/>
      <c r="M551" s="32"/>
    </row>
    <row r="552" spans="1:13" ht="19.5" thickBot="1">
      <c r="A552" s="33" t="s">
        <v>73</v>
      </c>
      <c r="B552" s="46"/>
      <c r="C552" s="46"/>
      <c r="D552" s="46"/>
      <c r="E552" s="46"/>
      <c r="F552" s="46"/>
      <c r="G552" s="46"/>
      <c r="H552" s="47"/>
      <c r="I552" s="8"/>
      <c r="J552" s="10"/>
      <c r="K552" s="81"/>
      <c r="L552" s="95"/>
      <c r="M552" s="32"/>
    </row>
    <row r="553" spans="1:13" ht="19.5" thickBot="1">
      <c r="A553" s="103" t="s">
        <v>106</v>
      </c>
      <c r="B553" s="104"/>
      <c r="C553" s="104"/>
      <c r="D553" s="104"/>
      <c r="E553" s="104"/>
      <c r="F553" s="104"/>
      <c r="G553" s="104"/>
      <c r="H553" s="105"/>
      <c r="I553" s="53"/>
      <c r="J553" s="54"/>
      <c r="K553" s="558">
        <v>0.09</v>
      </c>
      <c r="L553" s="570"/>
      <c r="M553" s="55">
        <f>K553*12*I501</f>
        <v>1023.4080000000001</v>
      </c>
    </row>
    <row r="554" spans="1:13">
      <c r="A554" s="33" t="s">
        <v>75</v>
      </c>
      <c r="B554" s="46"/>
      <c r="C554" s="46"/>
      <c r="D554" s="46"/>
      <c r="E554" s="46"/>
      <c r="F554" s="46"/>
      <c r="G554" s="46"/>
      <c r="H554" s="47"/>
      <c r="I554" s="534" t="s">
        <v>14</v>
      </c>
      <c r="J554" s="535"/>
      <c r="K554" s="94"/>
      <c r="L554" s="95"/>
      <c r="M554" s="32"/>
    </row>
    <row r="555" spans="1:13" ht="19.5" thickBot="1">
      <c r="A555" s="33" t="s">
        <v>76</v>
      </c>
      <c r="B555" s="46"/>
      <c r="C555" s="46"/>
      <c r="D555" s="46"/>
      <c r="E555" s="46"/>
      <c r="F555" s="46"/>
      <c r="G555" s="46"/>
      <c r="H555" s="47"/>
      <c r="I555" s="9"/>
      <c r="J555" s="10"/>
      <c r="K555" s="94"/>
      <c r="L555" s="95"/>
      <c r="M555" s="32"/>
    </row>
    <row r="556" spans="1:13" ht="19.5" thickBot="1">
      <c r="A556" s="581" t="s">
        <v>77</v>
      </c>
      <c r="B556" s="582"/>
      <c r="C556" s="582"/>
      <c r="D556" s="582"/>
      <c r="E556" s="582"/>
      <c r="F556" s="582"/>
      <c r="G556" s="582"/>
      <c r="H556" s="583"/>
      <c r="I556" s="53"/>
      <c r="J556" s="54"/>
      <c r="K556" s="558">
        <v>8.34</v>
      </c>
      <c r="L556" s="570"/>
      <c r="M556" s="55">
        <f>K556*12*I501</f>
        <v>94835.808000000005</v>
      </c>
    </row>
    <row r="557" spans="1:13">
      <c r="A557" s="33" t="s">
        <v>78</v>
      </c>
      <c r="B557" s="82"/>
      <c r="C557" s="82"/>
      <c r="D557" s="82"/>
      <c r="E557" s="82"/>
      <c r="F557" s="46"/>
      <c r="G557" s="82"/>
      <c r="H557" s="47"/>
      <c r="I557" s="541" t="s">
        <v>79</v>
      </c>
      <c r="J557" s="542"/>
      <c r="K557" s="81"/>
      <c r="L557" s="95"/>
      <c r="M557" s="32"/>
    </row>
    <row r="558" spans="1:13">
      <c r="A558" s="33" t="s">
        <v>80</v>
      </c>
      <c r="B558" s="82"/>
      <c r="C558" s="82"/>
      <c r="D558" s="82"/>
      <c r="E558" s="82"/>
      <c r="F558" s="46"/>
      <c r="G558" s="82"/>
      <c r="H558" s="47"/>
      <c r="I558" s="541" t="s">
        <v>81</v>
      </c>
      <c r="J558" s="542"/>
      <c r="K558" s="81"/>
      <c r="L558" s="95"/>
      <c r="M558" s="32"/>
    </row>
    <row r="559" spans="1:13">
      <c r="A559" s="33" t="s">
        <v>82</v>
      </c>
      <c r="B559" s="82"/>
      <c r="C559" s="82"/>
      <c r="D559" s="82"/>
      <c r="E559" s="82"/>
      <c r="F559" s="46"/>
      <c r="G559" s="82"/>
      <c r="H559" s="47"/>
      <c r="I559" s="541" t="s">
        <v>83</v>
      </c>
      <c r="J559" s="542"/>
      <c r="K559" s="81"/>
      <c r="L559" s="95"/>
      <c r="M559" s="32"/>
    </row>
    <row r="560" spans="1:13">
      <c r="A560" s="33" t="s">
        <v>84</v>
      </c>
      <c r="B560" s="82"/>
      <c r="C560" s="82"/>
      <c r="D560" s="82"/>
      <c r="E560" s="82"/>
      <c r="F560" s="46"/>
      <c r="G560" s="82"/>
      <c r="H560" s="47"/>
      <c r="I560" s="541" t="s">
        <v>85</v>
      </c>
      <c r="J560" s="542"/>
      <c r="K560" s="81"/>
      <c r="L560" s="95"/>
      <c r="M560" s="32"/>
    </row>
    <row r="561" spans="1:13">
      <c r="A561" s="33" t="s">
        <v>86</v>
      </c>
      <c r="B561" s="82"/>
      <c r="C561" s="82"/>
      <c r="D561" s="82"/>
      <c r="E561" s="82"/>
      <c r="F561" s="46"/>
      <c r="G561" s="82"/>
      <c r="H561" s="47"/>
      <c r="I561" s="541" t="s">
        <v>87</v>
      </c>
      <c r="J561" s="542"/>
      <c r="K561" s="81"/>
      <c r="L561" s="95"/>
      <c r="M561" s="32"/>
    </row>
    <row r="562" spans="1:13">
      <c r="A562" s="33" t="s">
        <v>88</v>
      </c>
      <c r="B562" s="82"/>
      <c r="C562" s="82"/>
      <c r="D562" s="82"/>
      <c r="E562" s="82"/>
      <c r="F562" s="46"/>
      <c r="G562" s="82"/>
      <c r="H562" s="47"/>
      <c r="I562" s="9"/>
      <c r="J562" s="10"/>
      <c r="K562" s="81"/>
      <c r="L562" s="95"/>
      <c r="M562" s="32"/>
    </row>
    <row r="563" spans="1:13">
      <c r="A563" s="33" t="s">
        <v>89</v>
      </c>
      <c r="B563" s="82"/>
      <c r="C563" s="82"/>
      <c r="D563" s="82"/>
      <c r="E563" s="82"/>
      <c r="F563" s="46"/>
      <c r="G563" s="82"/>
      <c r="H563" s="47"/>
      <c r="I563" s="9"/>
      <c r="J563" s="10"/>
      <c r="K563" s="81"/>
      <c r="L563" s="95"/>
      <c r="M563" s="32"/>
    </row>
    <row r="564" spans="1:13">
      <c r="A564" s="33" t="s">
        <v>90</v>
      </c>
      <c r="B564" s="82"/>
      <c r="C564" s="82"/>
      <c r="D564" s="82"/>
      <c r="E564" s="82"/>
      <c r="F564" s="46"/>
      <c r="G564" s="82"/>
      <c r="H564" s="47"/>
      <c r="I564" s="9"/>
      <c r="J564" s="10"/>
      <c r="K564" s="81"/>
      <c r="L564" s="95"/>
      <c r="M564" s="32"/>
    </row>
    <row r="565" spans="1:13">
      <c r="A565" s="33" t="s">
        <v>91</v>
      </c>
      <c r="B565" s="82"/>
      <c r="C565" s="82"/>
      <c r="D565" s="82"/>
      <c r="E565" s="82"/>
      <c r="F565" s="46"/>
      <c r="G565" s="82"/>
      <c r="H565" s="47"/>
      <c r="I565" s="9"/>
      <c r="J565" s="10"/>
      <c r="K565" s="81"/>
      <c r="L565" s="95"/>
      <c r="M565" s="32"/>
    </row>
    <row r="566" spans="1:13">
      <c r="A566" s="33" t="s">
        <v>92</v>
      </c>
      <c r="B566" s="82"/>
      <c r="C566" s="82"/>
      <c r="D566" s="82"/>
      <c r="E566" s="82"/>
      <c r="F566" s="46"/>
      <c r="G566" s="82"/>
      <c r="H566" s="47"/>
      <c r="I566" s="9"/>
      <c r="J566" s="10"/>
      <c r="K566" s="81"/>
      <c r="L566" s="95"/>
      <c r="M566" s="32"/>
    </row>
    <row r="567" spans="1:13" ht="19.5" thickBot="1">
      <c r="A567" s="586" t="s">
        <v>93</v>
      </c>
      <c r="B567" s="587"/>
      <c r="C567" s="587"/>
      <c r="D567" s="587"/>
      <c r="E567" s="587"/>
      <c r="F567" s="587"/>
      <c r="G567" s="587"/>
      <c r="H567" s="588"/>
      <c r="I567" s="9"/>
      <c r="J567" s="10"/>
      <c r="K567" s="9"/>
      <c r="L567" s="10"/>
      <c r="M567" s="32"/>
    </row>
    <row r="568" spans="1:13">
      <c r="A568" s="83" t="s">
        <v>94</v>
      </c>
      <c r="B568" s="84"/>
      <c r="C568" s="84"/>
      <c r="D568" s="84"/>
      <c r="E568" s="84"/>
      <c r="F568" s="84"/>
      <c r="G568" s="84"/>
      <c r="H568" s="84"/>
      <c r="I568" s="534" t="s">
        <v>95</v>
      </c>
      <c r="J568" s="535"/>
      <c r="K568" s="16"/>
      <c r="L568" s="17"/>
      <c r="M568" s="18"/>
    </row>
    <row r="569" spans="1:13" ht="19.5" thickBot="1">
      <c r="A569" s="85" t="s">
        <v>96</v>
      </c>
      <c r="B569" s="86"/>
      <c r="C569" s="86"/>
      <c r="D569" s="86"/>
      <c r="E569" s="86"/>
      <c r="F569" s="86"/>
      <c r="G569" s="86"/>
      <c r="H569" s="86"/>
      <c r="I569" s="87"/>
      <c r="J569" s="27"/>
      <c r="K569" s="26"/>
      <c r="L569" s="27"/>
      <c r="M569" s="28"/>
    </row>
    <row r="570" spans="1:13" ht="19.5" thickBot="1">
      <c r="A570" s="581" t="s">
        <v>97</v>
      </c>
      <c r="B570" s="582"/>
      <c r="C570" s="582"/>
      <c r="D570" s="582"/>
      <c r="E570" s="582"/>
      <c r="F570" s="582"/>
      <c r="G570" s="582"/>
      <c r="H570" s="589"/>
      <c r="I570" s="590" t="s">
        <v>98</v>
      </c>
      <c r="J570" s="591"/>
      <c r="K570" s="592">
        <v>1.69</v>
      </c>
      <c r="L570" s="593"/>
      <c r="M570" s="88">
        <f>K570*12*I501</f>
        <v>19217.328000000001</v>
      </c>
    </row>
    <row r="571" spans="1:13" ht="19.5" thickBot="1">
      <c r="A571" s="610" t="s">
        <v>99</v>
      </c>
      <c r="B571" s="610"/>
      <c r="C571" s="610"/>
      <c r="D571" s="610"/>
      <c r="E571" s="610"/>
      <c r="F571" s="610"/>
      <c r="G571" s="610"/>
      <c r="H571" s="610"/>
      <c r="I571" s="534" t="s">
        <v>95</v>
      </c>
      <c r="J571" s="535"/>
      <c r="K571" s="611">
        <v>0.49</v>
      </c>
      <c r="L571" s="611"/>
      <c r="M571" s="32">
        <f>I501*K571*12</f>
        <v>5571.8879999999999</v>
      </c>
    </row>
    <row r="572" spans="1:13" ht="19.5" thickBot="1">
      <c r="A572" s="90" t="s">
        <v>100</v>
      </c>
      <c r="B572" s="91"/>
      <c r="C572" s="91"/>
      <c r="D572" s="91"/>
      <c r="E572" s="91"/>
      <c r="F572" s="91"/>
      <c r="G572" s="91"/>
      <c r="H572" s="91"/>
      <c r="I572" s="92"/>
      <c r="J572" s="93"/>
      <c r="K572" s="590"/>
      <c r="L572" s="594"/>
      <c r="M572" s="88"/>
    </row>
    <row r="573" spans="1:13" ht="19.5" thickBot="1">
      <c r="A573" s="581" t="s">
        <v>102</v>
      </c>
      <c r="B573" s="582"/>
      <c r="C573" s="582"/>
      <c r="D573" s="582"/>
      <c r="E573" s="582"/>
      <c r="F573" s="582"/>
      <c r="G573" s="582"/>
      <c r="H573" s="582"/>
      <c r="I573" s="89"/>
      <c r="J573" s="88"/>
      <c r="K573" s="584">
        <f>K502+K512+K527+K556+K570+K572+K571</f>
        <v>61.63</v>
      </c>
      <c r="L573" s="585"/>
      <c r="M573" s="88">
        <f>M502+M512+M527+M556+M570+M572+M571</f>
        <v>700807.0560000001</v>
      </c>
    </row>
    <row r="575" spans="1:13">
      <c r="A575" s="597" t="s">
        <v>104</v>
      </c>
      <c r="B575" s="597"/>
      <c r="C575" s="597"/>
      <c r="D575" s="597"/>
      <c r="E575" s="597"/>
      <c r="F575" s="597"/>
      <c r="G575" s="597"/>
      <c r="H575" s="597"/>
      <c r="I575" s="597"/>
      <c r="J575" s="597"/>
      <c r="K575" s="597"/>
      <c r="L575" s="597"/>
      <c r="M575" s="2"/>
    </row>
    <row r="576" spans="1:13">
      <c r="A576" s="537" t="s">
        <v>0</v>
      </c>
      <c r="B576" s="537"/>
      <c r="C576" s="537"/>
      <c r="D576" s="537"/>
      <c r="E576" s="537"/>
      <c r="F576" s="537"/>
      <c r="G576" s="537"/>
      <c r="H576" s="537"/>
      <c r="I576" s="537"/>
      <c r="J576" s="537"/>
      <c r="K576" s="537"/>
      <c r="L576" s="537"/>
      <c r="M576" s="2"/>
    </row>
    <row r="577" spans="1:13">
      <c r="A577" s="3"/>
      <c r="B577" s="3"/>
      <c r="C577" s="3"/>
      <c r="D577" s="3"/>
      <c r="E577" s="3"/>
      <c r="F577" s="3" t="s">
        <v>111</v>
      </c>
      <c r="G577" s="3"/>
      <c r="H577" s="3"/>
      <c r="I577" s="3"/>
      <c r="J577" s="3"/>
      <c r="K577" s="612">
        <v>45658</v>
      </c>
      <c r="L577" s="613"/>
      <c r="M577" s="613"/>
    </row>
    <row r="578" spans="1:13">
      <c r="A578" s="4"/>
      <c r="B578" s="5"/>
      <c r="C578" s="538" t="s">
        <v>2</v>
      </c>
      <c r="D578" s="538"/>
      <c r="E578" s="538"/>
      <c r="F578" s="5"/>
      <c r="G578" s="5"/>
      <c r="H578" s="6"/>
      <c r="I578" s="539" t="s">
        <v>3</v>
      </c>
      <c r="J578" s="540"/>
      <c r="K578" s="539" t="s">
        <v>4</v>
      </c>
      <c r="L578" s="540"/>
      <c r="M578" s="7"/>
    </row>
    <row r="579" spans="1:13">
      <c r="A579" s="8"/>
      <c r="B579" s="9"/>
      <c r="C579" s="9"/>
      <c r="D579" s="9"/>
      <c r="E579" s="9"/>
      <c r="F579" s="9"/>
      <c r="G579" s="9"/>
      <c r="H579" s="10"/>
      <c r="I579" s="9"/>
      <c r="J579" s="10"/>
      <c r="K579" s="541" t="s">
        <v>5</v>
      </c>
      <c r="L579" s="542"/>
      <c r="M579" s="11" t="s">
        <v>6</v>
      </c>
    </row>
    <row r="580" spans="1:13">
      <c r="A580" s="8"/>
      <c r="B580" s="9"/>
      <c r="C580" s="9"/>
      <c r="D580" s="9"/>
      <c r="E580" s="9"/>
      <c r="F580" s="9"/>
      <c r="G580" s="9"/>
      <c r="H580" s="10"/>
      <c r="I580" s="541" t="s">
        <v>7</v>
      </c>
      <c r="J580" s="542"/>
      <c r="K580" s="532" t="s">
        <v>8</v>
      </c>
      <c r="L580" s="533"/>
      <c r="M580" s="11" t="s">
        <v>9</v>
      </c>
    </row>
    <row r="581" spans="1:13" ht="19.5" thickBot="1">
      <c r="A581" s="4"/>
      <c r="B581" s="5"/>
      <c r="C581" s="5"/>
      <c r="D581" s="5"/>
      <c r="E581" s="5"/>
      <c r="F581" s="5"/>
      <c r="G581" s="5"/>
      <c r="H581" s="6"/>
      <c r="I581" s="599">
        <v>873.5</v>
      </c>
      <c r="J581" s="600"/>
      <c r="K581" s="545"/>
      <c r="L581" s="546"/>
      <c r="M581" s="12"/>
    </row>
    <row r="582" spans="1:13">
      <c r="A582" s="13" t="s">
        <v>10</v>
      </c>
      <c r="B582" s="14"/>
      <c r="C582" s="14"/>
      <c r="D582" s="14"/>
      <c r="E582" s="14"/>
      <c r="F582" s="14"/>
      <c r="G582" s="14"/>
      <c r="H582" s="15"/>
      <c r="I582" s="16"/>
      <c r="J582" s="17"/>
      <c r="K582" s="547">
        <f>K585+K588</f>
        <v>7.59</v>
      </c>
      <c r="L582" s="548"/>
      <c r="M582" s="18">
        <f>K582*12*I581</f>
        <v>79558.38</v>
      </c>
    </row>
    <row r="583" spans="1:13">
      <c r="A583" s="19" t="s">
        <v>11</v>
      </c>
      <c r="B583" s="20"/>
      <c r="C583" s="20"/>
      <c r="D583" s="20"/>
      <c r="E583" s="20"/>
      <c r="F583" s="20"/>
      <c r="G583" s="20"/>
      <c r="H583" s="21"/>
      <c r="I583" s="9"/>
      <c r="J583" s="10"/>
      <c r="K583" s="9"/>
      <c r="L583" s="10"/>
      <c r="M583" s="22"/>
    </row>
    <row r="584" spans="1:13" ht="19.5" thickBot="1">
      <c r="A584" s="23" t="s">
        <v>12</v>
      </c>
      <c r="B584" s="24"/>
      <c r="C584" s="24"/>
      <c r="D584" s="24"/>
      <c r="E584" s="24"/>
      <c r="F584" s="24"/>
      <c r="G584" s="24"/>
      <c r="H584" s="25"/>
      <c r="I584" s="26"/>
      <c r="J584" s="27"/>
      <c r="K584" s="26"/>
      <c r="L584" s="27"/>
      <c r="M584" s="28"/>
    </row>
    <row r="585" spans="1:13">
      <c r="A585" s="29" t="s">
        <v>13</v>
      </c>
      <c r="B585" s="30"/>
      <c r="C585" s="30"/>
      <c r="D585" s="30"/>
      <c r="E585" s="30"/>
      <c r="F585" s="30"/>
      <c r="G585" s="30"/>
      <c r="H585" s="31"/>
      <c r="I585" s="532" t="s">
        <v>14</v>
      </c>
      <c r="J585" s="533"/>
      <c r="K585" s="534">
        <v>4.54</v>
      </c>
      <c r="L585" s="535"/>
      <c r="M585" s="32">
        <f>K585*12*I581</f>
        <v>47588.280000000006</v>
      </c>
    </row>
    <row r="586" spans="1:13">
      <c r="A586" s="33" t="s">
        <v>15</v>
      </c>
      <c r="B586" s="9"/>
      <c r="C586" s="9"/>
      <c r="D586" s="9"/>
      <c r="E586" s="9"/>
      <c r="F586" s="9"/>
      <c r="G586" s="9"/>
      <c r="H586" s="10"/>
      <c r="I586" s="541" t="s">
        <v>16</v>
      </c>
      <c r="J586" s="542"/>
      <c r="K586" s="2"/>
      <c r="L586" s="10"/>
      <c r="M586" s="32"/>
    </row>
    <row r="587" spans="1:13">
      <c r="A587" s="29" t="s">
        <v>17</v>
      </c>
      <c r="B587" s="30"/>
      <c r="C587" s="30"/>
      <c r="D587" s="30"/>
      <c r="E587" s="30"/>
      <c r="F587" s="30"/>
      <c r="G587" s="30"/>
      <c r="H587" s="31"/>
      <c r="I587" s="532"/>
      <c r="J587" s="533"/>
      <c r="K587" s="2"/>
      <c r="L587" s="10"/>
      <c r="M587" s="32"/>
    </row>
    <row r="588" spans="1:13">
      <c r="A588" s="29" t="s">
        <v>18</v>
      </c>
      <c r="B588" s="30"/>
      <c r="C588" s="30"/>
      <c r="D588" s="30"/>
      <c r="E588" s="30"/>
      <c r="F588" s="30"/>
      <c r="G588" s="30"/>
      <c r="H588" s="31"/>
      <c r="I588" s="550" t="s">
        <v>19</v>
      </c>
      <c r="J588" s="551"/>
      <c r="K588" s="541">
        <v>3.05</v>
      </c>
      <c r="L588" s="542"/>
      <c r="M588" s="32">
        <f>K588*12*I581</f>
        <v>31970.099999999995</v>
      </c>
    </row>
    <row r="589" spans="1:13">
      <c r="A589" s="34" t="s">
        <v>20</v>
      </c>
      <c r="B589" s="35"/>
      <c r="C589" s="35"/>
      <c r="D589" s="35"/>
      <c r="E589" s="35"/>
      <c r="F589" s="35"/>
      <c r="G589" s="35"/>
      <c r="H589" s="36"/>
      <c r="I589" s="541" t="s">
        <v>16</v>
      </c>
      <c r="J589" s="542"/>
      <c r="K589" s="3"/>
      <c r="L589" s="21"/>
      <c r="M589" s="32"/>
    </row>
    <row r="590" spans="1:13">
      <c r="A590" s="37" t="s">
        <v>21</v>
      </c>
      <c r="B590" s="5"/>
      <c r="C590" s="5"/>
      <c r="D590" s="5"/>
      <c r="E590" s="5"/>
      <c r="F590" s="5"/>
      <c r="G590" s="5"/>
      <c r="H590" s="6"/>
      <c r="I590" s="541"/>
      <c r="J590" s="542"/>
      <c r="K590" s="2"/>
      <c r="L590" s="10"/>
      <c r="M590" s="32"/>
    </row>
    <row r="591" spans="1:13" ht="19.5" thickBot="1">
      <c r="A591" s="29" t="s">
        <v>22</v>
      </c>
      <c r="B591" s="38"/>
      <c r="C591" s="38"/>
      <c r="D591" s="38"/>
      <c r="E591" s="38"/>
      <c r="F591" s="38"/>
      <c r="G591" s="38"/>
      <c r="H591" s="39"/>
      <c r="I591" s="30"/>
      <c r="J591" s="31"/>
      <c r="K591" s="552"/>
      <c r="L591" s="553"/>
      <c r="M591" s="32"/>
    </row>
    <row r="592" spans="1:13">
      <c r="A592" s="13" t="s">
        <v>23</v>
      </c>
      <c r="B592" s="40"/>
      <c r="C592" s="40"/>
      <c r="D592" s="40"/>
      <c r="E592" s="40"/>
      <c r="F592" s="40"/>
      <c r="G592" s="40"/>
      <c r="H592" s="41"/>
      <c r="I592" s="16"/>
      <c r="J592" s="42"/>
      <c r="K592" s="554">
        <f>K594+K599+K602</f>
        <v>6.1999999999999993</v>
      </c>
      <c r="L592" s="548"/>
      <c r="M592" s="18">
        <f>K592*12*I581</f>
        <v>64988.399999999994</v>
      </c>
    </row>
    <row r="593" spans="1:13" ht="19.5" thickBot="1">
      <c r="A593" s="23" t="s">
        <v>24</v>
      </c>
      <c r="B593" s="43"/>
      <c r="C593" s="43"/>
      <c r="D593" s="43"/>
      <c r="E593" s="43"/>
      <c r="F593" s="43"/>
      <c r="G593" s="43"/>
      <c r="H593" s="44"/>
      <c r="I593" s="26"/>
      <c r="J593" s="45"/>
      <c r="K593" s="26"/>
      <c r="L593" s="27"/>
      <c r="M593" s="28"/>
    </row>
    <row r="594" spans="1:13">
      <c r="A594" s="33" t="s">
        <v>25</v>
      </c>
      <c r="B594" s="46"/>
      <c r="C594" s="46"/>
      <c r="D594" s="46"/>
      <c r="E594" s="46"/>
      <c r="F594" s="46"/>
      <c r="G594" s="46"/>
      <c r="H594" s="47"/>
      <c r="I594" s="541" t="s">
        <v>14</v>
      </c>
      <c r="J594" s="542"/>
      <c r="K594" s="534">
        <v>3.11</v>
      </c>
      <c r="L594" s="535"/>
      <c r="M594" s="32">
        <f>K594*12*I581</f>
        <v>32599.02</v>
      </c>
    </row>
    <row r="595" spans="1:13">
      <c r="A595" s="29" t="s">
        <v>26</v>
      </c>
      <c r="B595" s="38"/>
      <c r="C595" s="38"/>
      <c r="D595" s="38"/>
      <c r="E595" s="38"/>
      <c r="F595" s="38"/>
      <c r="G595" s="38"/>
      <c r="H595" s="39"/>
      <c r="I595" s="96"/>
      <c r="J595" s="97"/>
      <c r="K595" s="2"/>
      <c r="L595" s="10"/>
      <c r="M595" s="32"/>
    </row>
    <row r="596" spans="1:13">
      <c r="A596" s="33" t="s">
        <v>15</v>
      </c>
      <c r="B596" s="9"/>
      <c r="C596" s="9"/>
      <c r="D596" s="9"/>
      <c r="E596" s="9"/>
      <c r="F596" s="9"/>
      <c r="G596" s="9"/>
      <c r="H596" s="10"/>
      <c r="I596" s="541" t="s">
        <v>16</v>
      </c>
      <c r="J596" s="542"/>
      <c r="K596" s="2"/>
      <c r="L596" s="10"/>
      <c r="M596" s="32"/>
    </row>
    <row r="597" spans="1:13">
      <c r="A597" s="29" t="s">
        <v>17</v>
      </c>
      <c r="B597" s="30"/>
      <c r="C597" s="30"/>
      <c r="D597" s="30"/>
      <c r="E597" s="30"/>
      <c r="F597" s="30"/>
      <c r="G597" s="30"/>
      <c r="H597" s="31"/>
      <c r="I597" s="532"/>
      <c r="J597" s="533"/>
      <c r="K597" s="2"/>
      <c r="L597" s="10"/>
      <c r="M597" s="32"/>
    </row>
    <row r="598" spans="1:13">
      <c r="A598" s="34" t="s">
        <v>27</v>
      </c>
      <c r="B598" s="35"/>
      <c r="C598" s="36"/>
      <c r="D598" s="9"/>
      <c r="E598" s="9"/>
      <c r="F598" s="9"/>
      <c r="G598" s="9"/>
      <c r="H598" s="10"/>
      <c r="I598" s="541" t="s">
        <v>16</v>
      </c>
      <c r="J598" s="542"/>
      <c r="K598" s="2"/>
      <c r="L598" s="10"/>
      <c r="M598" s="32"/>
    </row>
    <row r="599" spans="1:13">
      <c r="A599" s="33" t="s">
        <v>28</v>
      </c>
      <c r="B599" s="9"/>
      <c r="C599" s="9"/>
      <c r="D599" s="35"/>
      <c r="E599" s="35"/>
      <c r="F599" s="35"/>
      <c r="G599" s="35"/>
      <c r="H599" s="36"/>
      <c r="I599" s="550" t="s">
        <v>19</v>
      </c>
      <c r="J599" s="551"/>
      <c r="K599" s="541">
        <v>1.36</v>
      </c>
      <c r="L599" s="542"/>
      <c r="M599" s="32">
        <f>K599*12*I581</f>
        <v>14255.52</v>
      </c>
    </row>
    <row r="600" spans="1:13">
      <c r="A600" s="37" t="s">
        <v>29</v>
      </c>
      <c r="B600" s="48"/>
      <c r="C600" s="48"/>
      <c r="D600" s="48"/>
      <c r="E600" s="48"/>
      <c r="F600" s="48"/>
      <c r="G600" s="48"/>
      <c r="H600" s="49"/>
      <c r="I600" s="539" t="s">
        <v>30</v>
      </c>
      <c r="J600" s="540"/>
      <c r="K600" s="2"/>
      <c r="L600" s="10"/>
      <c r="M600" s="32"/>
    </row>
    <row r="601" spans="1:13">
      <c r="A601" s="29"/>
      <c r="B601" s="38"/>
      <c r="C601" s="38"/>
      <c r="D601" s="38"/>
      <c r="E601" s="38"/>
      <c r="F601" s="38"/>
      <c r="G601" s="38"/>
      <c r="H601" s="39"/>
      <c r="I601" s="30" t="s">
        <v>31</v>
      </c>
      <c r="J601" s="31"/>
      <c r="K601" s="2"/>
      <c r="L601" s="10"/>
      <c r="M601" s="32"/>
    </row>
    <row r="602" spans="1:13">
      <c r="A602" s="37" t="s">
        <v>32</v>
      </c>
      <c r="B602" s="48"/>
      <c r="C602" s="48"/>
      <c r="D602" s="48"/>
      <c r="E602" s="48"/>
      <c r="F602" s="48"/>
      <c r="G602" s="48"/>
      <c r="H602" s="49"/>
      <c r="I602" s="539" t="s">
        <v>19</v>
      </c>
      <c r="J602" s="540"/>
      <c r="K602" s="541">
        <v>1.73</v>
      </c>
      <c r="L602" s="542"/>
      <c r="M602" s="32">
        <f>K602*12*I581</f>
        <v>18133.859999999997</v>
      </c>
    </row>
    <row r="603" spans="1:13">
      <c r="A603" s="29" t="s">
        <v>33</v>
      </c>
      <c r="B603" s="38"/>
      <c r="C603" s="38"/>
      <c r="D603" s="38"/>
      <c r="E603" s="38"/>
      <c r="F603" s="38"/>
      <c r="G603" s="38"/>
      <c r="H603" s="39"/>
      <c r="I603" s="30"/>
      <c r="J603" s="31"/>
      <c r="K603" s="2"/>
      <c r="L603" s="10"/>
      <c r="M603" s="32"/>
    </row>
    <row r="604" spans="1:13">
      <c r="A604" s="37" t="s">
        <v>34</v>
      </c>
      <c r="B604" s="48"/>
      <c r="C604" s="48"/>
      <c r="D604" s="48"/>
      <c r="E604" s="48"/>
      <c r="F604" s="48"/>
      <c r="G604" s="48"/>
      <c r="H604" s="49"/>
      <c r="I604" s="541" t="s">
        <v>16</v>
      </c>
      <c r="J604" s="542"/>
      <c r="K604" s="2"/>
      <c r="L604" s="10"/>
      <c r="M604" s="32"/>
    </row>
    <row r="605" spans="1:13">
      <c r="A605" s="37" t="s">
        <v>35</v>
      </c>
      <c r="B605" s="48"/>
      <c r="C605" s="48"/>
      <c r="D605" s="48"/>
      <c r="E605" s="48"/>
      <c r="F605" s="48"/>
      <c r="G605" s="48"/>
      <c r="H605" s="49"/>
      <c r="I605" s="539" t="s">
        <v>36</v>
      </c>
      <c r="J605" s="540"/>
      <c r="K605" s="5"/>
      <c r="L605" s="6"/>
      <c r="M605" s="7"/>
    </row>
    <row r="606" spans="1:13" ht="19.5" thickBot="1">
      <c r="A606" s="29"/>
      <c r="B606" s="38"/>
      <c r="C606" s="38"/>
      <c r="D606" s="38"/>
      <c r="E606" s="38"/>
      <c r="F606" s="38"/>
      <c r="G606" s="38"/>
      <c r="H606" s="39"/>
      <c r="I606" s="560" t="s">
        <v>37</v>
      </c>
      <c r="J606" s="561"/>
      <c r="K606" s="30"/>
      <c r="L606" s="31"/>
      <c r="M606" s="50"/>
    </row>
    <row r="607" spans="1:13">
      <c r="A607" s="51" t="s">
        <v>38</v>
      </c>
      <c r="B607" s="14"/>
      <c r="C607" s="14"/>
      <c r="D607" s="14"/>
      <c r="E607" s="14"/>
      <c r="F607" s="14"/>
      <c r="G607" s="16"/>
      <c r="H607" s="17"/>
      <c r="I607" s="16"/>
      <c r="J607" s="17"/>
      <c r="K607" s="562">
        <f>K609+K616+K624+K628+K629+K633</f>
        <v>43.75</v>
      </c>
      <c r="L607" s="548"/>
      <c r="M607" s="18">
        <f>M609+M616+M624+M628+M629+M633</f>
        <v>458587.5</v>
      </c>
    </row>
    <row r="608" spans="1:13" ht="19.5" thickBot="1">
      <c r="A608" s="52"/>
      <c r="B608" s="26"/>
      <c r="C608" s="26"/>
      <c r="D608" s="26"/>
      <c r="E608" s="26"/>
      <c r="F608" s="26"/>
      <c r="G608" s="26"/>
      <c r="H608" s="27"/>
      <c r="I608" s="26"/>
      <c r="J608" s="27"/>
      <c r="K608" s="26"/>
      <c r="L608" s="27"/>
      <c r="M608" s="28"/>
    </row>
    <row r="609" spans="1:13" ht="19.5" thickBot="1">
      <c r="A609" s="581" t="s">
        <v>39</v>
      </c>
      <c r="B609" s="582"/>
      <c r="C609" s="582"/>
      <c r="D609" s="582"/>
      <c r="E609" s="582"/>
      <c r="F609" s="582"/>
      <c r="G609" s="582"/>
      <c r="H609" s="583"/>
      <c r="I609" s="53"/>
      <c r="J609" s="54"/>
      <c r="K609" s="566">
        <f>K610+K611+K612+K614+K615</f>
        <v>10.020000000000001</v>
      </c>
      <c r="L609" s="559"/>
      <c r="M609" s="55">
        <f>K609*12*I581</f>
        <v>105029.64000000001</v>
      </c>
    </row>
    <row r="610" spans="1:13">
      <c r="A610" s="29" t="s">
        <v>40</v>
      </c>
      <c r="B610" s="38"/>
      <c r="C610" s="38"/>
      <c r="D610" s="38"/>
      <c r="E610" s="38"/>
      <c r="F610" s="38"/>
      <c r="G610" s="38"/>
      <c r="H610" s="39"/>
      <c r="I610" s="532" t="s">
        <v>41</v>
      </c>
      <c r="J610" s="533"/>
      <c r="K610" s="534">
        <v>2.2400000000000002</v>
      </c>
      <c r="L610" s="535"/>
      <c r="M610" s="32">
        <f>K610*12*I581</f>
        <v>23479.680000000004</v>
      </c>
    </row>
    <row r="611" spans="1:13">
      <c r="A611" s="34" t="s">
        <v>42</v>
      </c>
      <c r="B611" s="99"/>
      <c r="C611" s="99"/>
      <c r="D611" s="99"/>
      <c r="E611" s="99"/>
      <c r="F611" s="99"/>
      <c r="G611" s="99"/>
      <c r="H611" s="100"/>
      <c r="I611" s="550" t="s">
        <v>43</v>
      </c>
      <c r="J611" s="551"/>
      <c r="K611" s="541">
        <v>5.28</v>
      </c>
      <c r="L611" s="542"/>
      <c r="M611" s="32">
        <f>K611*12*I581</f>
        <v>55344.959999999999</v>
      </c>
    </row>
    <row r="612" spans="1:13">
      <c r="A612" s="37" t="s">
        <v>44</v>
      </c>
      <c r="B612" s="48"/>
      <c r="C612" s="48"/>
      <c r="D612" s="48"/>
      <c r="E612" s="48"/>
      <c r="F612" s="48"/>
      <c r="G612" s="48"/>
      <c r="H612" s="49"/>
      <c r="I612" s="539" t="s">
        <v>19</v>
      </c>
      <c r="J612" s="540"/>
      <c r="K612" s="541">
        <v>0.6</v>
      </c>
      <c r="L612" s="542"/>
      <c r="M612" s="32">
        <f>K612*12*I581</f>
        <v>6289.2</v>
      </c>
    </row>
    <row r="613" spans="1:13">
      <c r="A613" s="101" t="s">
        <v>45</v>
      </c>
      <c r="B613" s="30"/>
      <c r="C613" s="30"/>
      <c r="D613" s="30"/>
      <c r="E613" s="38"/>
      <c r="F613" s="38"/>
      <c r="G613" s="38"/>
      <c r="H613" s="39"/>
      <c r="I613" s="30"/>
      <c r="J613" s="31"/>
      <c r="K613" s="9"/>
      <c r="L613" s="10"/>
      <c r="M613" s="32"/>
    </row>
    <row r="614" spans="1:13">
      <c r="A614" s="34" t="s">
        <v>46</v>
      </c>
      <c r="B614" s="99"/>
      <c r="C614" s="99"/>
      <c r="D614" s="99"/>
      <c r="E614" s="99"/>
      <c r="F614" s="99"/>
      <c r="G614" s="99"/>
      <c r="H614" s="100"/>
      <c r="I614" s="550" t="s">
        <v>14</v>
      </c>
      <c r="J614" s="551"/>
      <c r="K614" s="541">
        <v>0.18</v>
      </c>
      <c r="L614" s="542"/>
      <c r="M614" s="32">
        <f>K614*12*I581</f>
        <v>1886.7600000000002</v>
      </c>
    </row>
    <row r="615" spans="1:13" ht="19.5" thickBot="1">
      <c r="A615" s="37" t="s">
        <v>47</v>
      </c>
      <c r="B615" s="48"/>
      <c r="C615" s="48"/>
      <c r="D615" s="48"/>
      <c r="E615" s="48"/>
      <c r="F615" s="48"/>
      <c r="G615" s="48"/>
      <c r="H615" s="49"/>
      <c r="I615" s="545" t="s">
        <v>14</v>
      </c>
      <c r="J615" s="546"/>
      <c r="K615" s="560">
        <v>1.72</v>
      </c>
      <c r="L615" s="561"/>
      <c r="M615" s="32">
        <f>K615*12*I581</f>
        <v>18029.04</v>
      </c>
    </row>
    <row r="616" spans="1:13" ht="19.5" thickBot="1">
      <c r="A616" s="601" t="s">
        <v>48</v>
      </c>
      <c r="B616" s="602"/>
      <c r="C616" s="602"/>
      <c r="D616" s="602"/>
      <c r="E616" s="602"/>
      <c r="F616" s="602"/>
      <c r="G616" s="602"/>
      <c r="H616" s="603"/>
      <c r="I616" s="53"/>
      <c r="J616" s="54"/>
      <c r="K616" s="558">
        <f>K617+K618+K620+K621+K622+K623</f>
        <v>2.5499999999999998</v>
      </c>
      <c r="L616" s="559"/>
      <c r="M616" s="55">
        <f>K616*12*I581</f>
        <v>26729.1</v>
      </c>
    </row>
    <row r="617" spans="1:13">
      <c r="A617" s="102" t="s">
        <v>49</v>
      </c>
      <c r="B617" s="30"/>
      <c r="C617" s="30"/>
      <c r="D617" s="30"/>
      <c r="E617" s="30"/>
      <c r="F617" s="38"/>
      <c r="G617" s="38"/>
      <c r="H617" s="39"/>
      <c r="I617" s="68"/>
      <c r="J617" s="10"/>
      <c r="K617" s="534">
        <v>0.14000000000000001</v>
      </c>
      <c r="L617" s="535"/>
      <c r="M617" s="32">
        <f>K617*12*I581</f>
        <v>1467.4800000000002</v>
      </c>
    </row>
    <row r="618" spans="1:13">
      <c r="A618" s="4" t="s">
        <v>50</v>
      </c>
      <c r="B618" s="5"/>
      <c r="C618" s="5"/>
      <c r="D618" s="5"/>
      <c r="E618" s="5"/>
      <c r="F618" s="48"/>
      <c r="G618" s="48"/>
      <c r="H618" s="49"/>
      <c r="I618" s="541" t="s">
        <v>51</v>
      </c>
      <c r="J618" s="542"/>
      <c r="K618" s="541">
        <v>1.22</v>
      </c>
      <c r="L618" s="542"/>
      <c r="M618" s="32">
        <f>K618*12*I581</f>
        <v>12788.04</v>
      </c>
    </row>
    <row r="619" spans="1:13">
      <c r="A619" s="29" t="s">
        <v>52</v>
      </c>
      <c r="B619" s="38"/>
      <c r="C619" s="38"/>
      <c r="D619" s="38"/>
      <c r="E619" s="38"/>
      <c r="F619" s="38"/>
      <c r="G619" s="38"/>
      <c r="H619" s="39"/>
      <c r="I619" s="532" t="s">
        <v>53</v>
      </c>
      <c r="J619" s="533"/>
      <c r="K619" s="2"/>
      <c r="L619" s="10"/>
      <c r="M619" s="32"/>
    </row>
    <row r="620" spans="1:13">
      <c r="A620" s="34" t="s">
        <v>54</v>
      </c>
      <c r="B620" s="99"/>
      <c r="C620" s="99"/>
      <c r="D620" s="99"/>
      <c r="E620" s="99"/>
      <c r="F620" s="99"/>
      <c r="G620" s="99"/>
      <c r="H620" s="100"/>
      <c r="I620" s="550" t="s">
        <v>55</v>
      </c>
      <c r="J620" s="551"/>
      <c r="K620" s="541">
        <v>0.75</v>
      </c>
      <c r="L620" s="542"/>
      <c r="M620" s="32">
        <f>K620*12*I581</f>
        <v>7861.5</v>
      </c>
    </row>
    <row r="621" spans="1:13">
      <c r="A621" s="34" t="s">
        <v>56</v>
      </c>
      <c r="B621" s="99"/>
      <c r="C621" s="99"/>
      <c r="D621" s="99"/>
      <c r="E621" s="99"/>
      <c r="F621" s="99"/>
      <c r="G621" s="99"/>
      <c r="H621" s="100"/>
      <c r="I621" s="550" t="s">
        <v>57</v>
      </c>
      <c r="J621" s="551"/>
      <c r="K621" s="541">
        <v>0.19</v>
      </c>
      <c r="L621" s="542"/>
      <c r="M621" s="32">
        <f>K621*12*I581</f>
        <v>1991.5800000000002</v>
      </c>
    </row>
    <row r="622" spans="1:13">
      <c r="A622" s="37" t="s">
        <v>58</v>
      </c>
      <c r="B622" s="48"/>
      <c r="C622" s="48"/>
      <c r="D622" s="48"/>
      <c r="E622" s="48"/>
      <c r="F622" s="48"/>
      <c r="G622" s="48"/>
      <c r="H622" s="49"/>
      <c r="I622" s="550" t="s">
        <v>59</v>
      </c>
      <c r="J622" s="551"/>
      <c r="K622" s="552">
        <v>0.1</v>
      </c>
      <c r="L622" s="553"/>
      <c r="M622" s="32">
        <f>K622*12*I581</f>
        <v>1048.2</v>
      </c>
    </row>
    <row r="623" spans="1:13" ht="19.5" thickBot="1">
      <c r="A623" s="37" t="s">
        <v>60</v>
      </c>
      <c r="B623" s="48"/>
      <c r="C623" s="48"/>
      <c r="D623" s="48"/>
      <c r="E623" s="48"/>
      <c r="F623" s="48"/>
      <c r="G623" s="48"/>
      <c r="H623" s="49"/>
      <c r="I623" s="545" t="s">
        <v>61</v>
      </c>
      <c r="J623" s="546"/>
      <c r="K623" s="575">
        <v>0.15</v>
      </c>
      <c r="L623" s="576"/>
      <c r="M623" s="71">
        <f>K623*12*I581</f>
        <v>1572.3</v>
      </c>
    </row>
    <row r="624" spans="1:13" ht="19.5" thickBot="1">
      <c r="A624" s="601" t="s">
        <v>109</v>
      </c>
      <c r="B624" s="602"/>
      <c r="C624" s="602"/>
      <c r="D624" s="602"/>
      <c r="E624" s="602"/>
      <c r="F624" s="602"/>
      <c r="G624" s="602"/>
      <c r="H624" s="603"/>
      <c r="I624" s="72"/>
      <c r="J624" s="73"/>
      <c r="K624" s="569">
        <f>K625+K626+K627</f>
        <v>1.67</v>
      </c>
      <c r="L624" s="570"/>
      <c r="M624" s="55">
        <f>K624*12*I581</f>
        <v>17504.939999999999</v>
      </c>
    </row>
    <row r="625" spans="1:13">
      <c r="A625" s="29" t="s">
        <v>63</v>
      </c>
      <c r="B625" s="38"/>
      <c r="C625" s="38"/>
      <c r="D625" s="38"/>
      <c r="E625" s="38"/>
      <c r="F625" s="38"/>
      <c r="G625" s="38"/>
      <c r="H625" s="39"/>
      <c r="I625" s="571" t="s">
        <v>64</v>
      </c>
      <c r="J625" s="572"/>
      <c r="K625" s="573">
        <v>0.57999999999999996</v>
      </c>
      <c r="L625" s="574"/>
      <c r="M625" s="32">
        <f>K625*12*I581</f>
        <v>6079.5599999999995</v>
      </c>
    </row>
    <row r="626" spans="1:13">
      <c r="A626" s="34" t="s">
        <v>65</v>
      </c>
      <c r="B626" s="99"/>
      <c r="C626" s="99"/>
      <c r="D626" s="99"/>
      <c r="E626" s="99"/>
      <c r="F626" s="99"/>
      <c r="G626" s="99"/>
      <c r="H626" s="100"/>
      <c r="I626" s="35" t="s">
        <v>66</v>
      </c>
      <c r="J626" s="36"/>
      <c r="K626" s="552">
        <v>0.91</v>
      </c>
      <c r="L626" s="553"/>
      <c r="M626" s="32">
        <f>K626*12*I581</f>
        <v>9538.6200000000008</v>
      </c>
    </row>
    <row r="627" spans="1:13" ht="19.5" thickBot="1">
      <c r="A627" s="37" t="s">
        <v>58</v>
      </c>
      <c r="B627" s="48"/>
      <c r="C627" s="48"/>
      <c r="D627" s="48"/>
      <c r="E627" s="48"/>
      <c r="F627" s="48"/>
      <c r="G627" s="48"/>
      <c r="H627" s="49"/>
      <c r="I627" s="545" t="s">
        <v>59</v>
      </c>
      <c r="J627" s="546"/>
      <c r="K627" s="575">
        <v>0.18</v>
      </c>
      <c r="L627" s="576"/>
      <c r="M627" s="32">
        <f>K627*12*I581</f>
        <v>1886.7600000000002</v>
      </c>
    </row>
    <row r="628" spans="1:13" ht="19.5" thickBot="1">
      <c r="A628" s="103" t="s">
        <v>108</v>
      </c>
      <c r="B628" s="104"/>
      <c r="C628" s="104"/>
      <c r="D628" s="104"/>
      <c r="E628" s="104"/>
      <c r="F628" s="104"/>
      <c r="G628" s="104"/>
      <c r="H628" s="105"/>
      <c r="I628" s="606" t="s">
        <v>68</v>
      </c>
      <c r="J628" s="607"/>
      <c r="K628" s="608">
        <v>27.44</v>
      </c>
      <c r="L628" s="609"/>
      <c r="M628" s="55">
        <f>K628*12*I581</f>
        <v>287626.08</v>
      </c>
    </row>
    <row r="629" spans="1:13" ht="19.5" thickBot="1">
      <c r="A629" s="581" t="s">
        <v>107</v>
      </c>
      <c r="B629" s="582"/>
      <c r="C629" s="582"/>
      <c r="D629" s="582"/>
      <c r="E629" s="582"/>
      <c r="F629" s="582"/>
      <c r="G629" s="582"/>
      <c r="H629" s="583"/>
      <c r="I629" s="53"/>
      <c r="J629" s="54"/>
      <c r="K629" s="558">
        <v>1.98</v>
      </c>
      <c r="L629" s="570"/>
      <c r="M629" s="55">
        <f>K629*12*I581</f>
        <v>20754.359999999997</v>
      </c>
    </row>
    <row r="630" spans="1:13">
      <c r="A630" s="33" t="s">
        <v>70</v>
      </c>
      <c r="B630" s="46"/>
      <c r="C630" s="46"/>
      <c r="D630" s="46"/>
      <c r="E630" s="46"/>
      <c r="F630" s="46"/>
      <c r="G630" s="46"/>
      <c r="H630" s="47"/>
      <c r="I630" s="534" t="s">
        <v>71</v>
      </c>
      <c r="J630" s="535"/>
      <c r="K630" s="81"/>
      <c r="L630" s="95"/>
      <c r="M630" s="32"/>
    </row>
    <row r="631" spans="1:13">
      <c r="A631" s="33" t="s">
        <v>72</v>
      </c>
      <c r="B631" s="46"/>
      <c r="C631" s="46"/>
      <c r="D631" s="46"/>
      <c r="E631" s="46"/>
      <c r="F631" s="46"/>
      <c r="G631" s="46"/>
      <c r="H631" s="47"/>
      <c r="I631" s="9"/>
      <c r="J631" s="10"/>
      <c r="K631" s="81"/>
      <c r="L631" s="95"/>
      <c r="M631" s="32"/>
    </row>
    <row r="632" spans="1:13" ht="19.5" thickBot="1">
      <c r="A632" s="33" t="s">
        <v>73</v>
      </c>
      <c r="B632" s="46"/>
      <c r="C632" s="46"/>
      <c r="D632" s="46"/>
      <c r="E632" s="46"/>
      <c r="F632" s="46"/>
      <c r="G632" s="46"/>
      <c r="H632" s="47"/>
      <c r="I632" s="8"/>
      <c r="J632" s="10"/>
      <c r="K632" s="81"/>
      <c r="L632" s="95"/>
      <c r="M632" s="32"/>
    </row>
    <row r="633" spans="1:13" ht="19.5" thickBot="1">
      <c r="A633" s="103" t="s">
        <v>106</v>
      </c>
      <c r="B633" s="104"/>
      <c r="C633" s="104"/>
      <c r="D633" s="104"/>
      <c r="E633" s="104"/>
      <c r="F633" s="104"/>
      <c r="G633" s="104"/>
      <c r="H633" s="105"/>
      <c r="I633" s="53"/>
      <c r="J633" s="54"/>
      <c r="K633" s="558">
        <v>0.09</v>
      </c>
      <c r="L633" s="570"/>
      <c r="M633" s="55">
        <f>K633*12*I581</f>
        <v>943.38000000000011</v>
      </c>
    </row>
    <row r="634" spans="1:13">
      <c r="A634" s="33" t="s">
        <v>75</v>
      </c>
      <c r="B634" s="46"/>
      <c r="C634" s="46"/>
      <c r="D634" s="46"/>
      <c r="E634" s="46"/>
      <c r="F634" s="46"/>
      <c r="G634" s="46"/>
      <c r="H634" s="47"/>
      <c r="I634" s="534" t="s">
        <v>14</v>
      </c>
      <c r="J634" s="535"/>
      <c r="K634" s="94"/>
      <c r="L634" s="95"/>
      <c r="M634" s="32"/>
    </row>
    <row r="635" spans="1:13" ht="19.5" thickBot="1">
      <c r="A635" s="33" t="s">
        <v>76</v>
      </c>
      <c r="B635" s="46"/>
      <c r="C635" s="46"/>
      <c r="D635" s="46"/>
      <c r="E635" s="46"/>
      <c r="F635" s="46"/>
      <c r="G635" s="46"/>
      <c r="H635" s="47"/>
      <c r="I635" s="9"/>
      <c r="J635" s="10"/>
      <c r="K635" s="94"/>
      <c r="L635" s="95"/>
      <c r="M635" s="32"/>
    </row>
    <row r="636" spans="1:13" ht="19.5" thickBot="1">
      <c r="A636" s="581" t="s">
        <v>105</v>
      </c>
      <c r="B636" s="582"/>
      <c r="C636" s="582"/>
      <c r="D636" s="582"/>
      <c r="E636" s="582"/>
      <c r="F636" s="582"/>
      <c r="G636" s="582"/>
      <c r="H636" s="583"/>
      <c r="I636" s="53"/>
      <c r="J636" s="54"/>
      <c r="K636" s="558">
        <v>8.34</v>
      </c>
      <c r="L636" s="570"/>
      <c r="M636" s="55">
        <f>K636*12*I581</f>
        <v>87419.88</v>
      </c>
    </row>
    <row r="637" spans="1:13">
      <c r="A637" s="33" t="s">
        <v>78</v>
      </c>
      <c r="B637" s="82"/>
      <c r="C637" s="82"/>
      <c r="D637" s="82"/>
      <c r="E637" s="82"/>
      <c r="F637" s="46"/>
      <c r="G637" s="82"/>
      <c r="H637" s="47"/>
      <c r="I637" s="541" t="s">
        <v>79</v>
      </c>
      <c r="J637" s="542"/>
      <c r="K637" s="81"/>
      <c r="L637" s="95"/>
      <c r="M637" s="32"/>
    </row>
    <row r="638" spans="1:13">
      <c r="A638" s="33" t="s">
        <v>80</v>
      </c>
      <c r="B638" s="82"/>
      <c r="C638" s="82"/>
      <c r="D638" s="82"/>
      <c r="E638" s="82"/>
      <c r="F638" s="46"/>
      <c r="G638" s="82"/>
      <c r="H638" s="47"/>
      <c r="I638" s="541" t="s">
        <v>81</v>
      </c>
      <c r="J638" s="542"/>
      <c r="K638" s="81"/>
      <c r="L638" s="95"/>
      <c r="M638" s="32"/>
    </row>
    <row r="639" spans="1:13">
      <c r="A639" s="33" t="s">
        <v>82</v>
      </c>
      <c r="B639" s="82"/>
      <c r="C639" s="82"/>
      <c r="D639" s="82"/>
      <c r="E639" s="82"/>
      <c r="F639" s="46"/>
      <c r="G639" s="82"/>
      <c r="H639" s="47"/>
      <c r="I639" s="541" t="s">
        <v>83</v>
      </c>
      <c r="J639" s="542"/>
      <c r="K639" s="81"/>
      <c r="L639" s="95"/>
      <c r="M639" s="32"/>
    </row>
    <row r="640" spans="1:13">
      <c r="A640" s="33" t="s">
        <v>84</v>
      </c>
      <c r="B640" s="82"/>
      <c r="C640" s="82"/>
      <c r="D640" s="82"/>
      <c r="E640" s="82"/>
      <c r="F640" s="46"/>
      <c r="G640" s="82"/>
      <c r="H640" s="47"/>
      <c r="I640" s="541" t="s">
        <v>85</v>
      </c>
      <c r="J640" s="542"/>
      <c r="K640" s="81"/>
      <c r="L640" s="95"/>
      <c r="M640" s="32"/>
    </row>
    <row r="641" spans="1:13">
      <c r="A641" s="33" t="s">
        <v>86</v>
      </c>
      <c r="B641" s="82"/>
      <c r="C641" s="82"/>
      <c r="D641" s="82"/>
      <c r="E641" s="82"/>
      <c r="F641" s="46"/>
      <c r="G641" s="82"/>
      <c r="H641" s="47"/>
      <c r="I641" s="541" t="s">
        <v>87</v>
      </c>
      <c r="J641" s="542"/>
      <c r="K641" s="81"/>
      <c r="L641" s="95"/>
      <c r="M641" s="32"/>
    </row>
    <row r="642" spans="1:13">
      <c r="A642" s="33" t="s">
        <v>88</v>
      </c>
      <c r="B642" s="82"/>
      <c r="C642" s="82"/>
      <c r="D642" s="82"/>
      <c r="E642" s="82"/>
      <c r="F642" s="46"/>
      <c r="G642" s="82"/>
      <c r="H642" s="47"/>
      <c r="I642" s="9"/>
      <c r="J642" s="10"/>
      <c r="K642" s="81"/>
      <c r="L642" s="95"/>
      <c r="M642" s="32"/>
    </row>
    <row r="643" spans="1:13">
      <c r="A643" s="33" t="s">
        <v>89</v>
      </c>
      <c r="B643" s="82"/>
      <c r="C643" s="82"/>
      <c r="D643" s="82"/>
      <c r="E643" s="82"/>
      <c r="F643" s="46"/>
      <c r="G643" s="82"/>
      <c r="H643" s="47"/>
      <c r="I643" s="9"/>
      <c r="J643" s="10"/>
      <c r="K643" s="81"/>
      <c r="L643" s="95"/>
      <c r="M643" s="32"/>
    </row>
    <row r="644" spans="1:13">
      <c r="A644" s="33" t="s">
        <v>90</v>
      </c>
      <c r="B644" s="82"/>
      <c r="C644" s="82"/>
      <c r="D644" s="82"/>
      <c r="E644" s="82"/>
      <c r="F644" s="46"/>
      <c r="G644" s="82"/>
      <c r="H644" s="47"/>
      <c r="I644" s="9"/>
      <c r="J644" s="10"/>
      <c r="K644" s="81"/>
      <c r="L644" s="95"/>
      <c r="M644" s="32"/>
    </row>
    <row r="645" spans="1:13">
      <c r="A645" s="33" t="s">
        <v>91</v>
      </c>
      <c r="B645" s="82"/>
      <c r="C645" s="82"/>
      <c r="D645" s="82"/>
      <c r="E645" s="82"/>
      <c r="F645" s="46"/>
      <c r="G645" s="82"/>
      <c r="H645" s="47"/>
      <c r="I645" s="9"/>
      <c r="J645" s="10"/>
      <c r="K645" s="81"/>
      <c r="L645" s="95"/>
      <c r="M645" s="32"/>
    </row>
    <row r="646" spans="1:13">
      <c r="A646" s="33" t="s">
        <v>92</v>
      </c>
      <c r="B646" s="82"/>
      <c r="C646" s="82"/>
      <c r="D646" s="82"/>
      <c r="E646" s="82"/>
      <c r="F646" s="46"/>
      <c r="G646" s="82"/>
      <c r="H646" s="47"/>
      <c r="I646" s="9"/>
      <c r="J646" s="10"/>
      <c r="K646" s="81"/>
      <c r="L646" s="95"/>
      <c r="M646" s="32"/>
    </row>
    <row r="647" spans="1:13" ht="19.5" thickBot="1">
      <c r="A647" s="586" t="s">
        <v>93</v>
      </c>
      <c r="B647" s="587"/>
      <c r="C647" s="587"/>
      <c r="D647" s="587"/>
      <c r="E647" s="587"/>
      <c r="F647" s="587"/>
      <c r="G647" s="587"/>
      <c r="H647" s="588"/>
      <c r="I647" s="9"/>
      <c r="J647" s="10"/>
      <c r="K647" s="9"/>
      <c r="L647" s="10"/>
      <c r="M647" s="32"/>
    </row>
    <row r="648" spans="1:13">
      <c r="A648" s="83" t="s">
        <v>94</v>
      </c>
      <c r="B648" s="84"/>
      <c r="C648" s="84"/>
      <c r="D648" s="84"/>
      <c r="E648" s="84"/>
      <c r="F648" s="84"/>
      <c r="G648" s="84"/>
      <c r="H648" s="84"/>
      <c r="I648" s="534" t="s">
        <v>95</v>
      </c>
      <c r="J648" s="535"/>
      <c r="K648" s="16"/>
      <c r="L648" s="17"/>
      <c r="M648" s="18"/>
    </row>
    <row r="649" spans="1:13" ht="19.5" thickBot="1">
      <c r="A649" s="85" t="s">
        <v>96</v>
      </c>
      <c r="B649" s="86"/>
      <c r="C649" s="86"/>
      <c r="D649" s="86"/>
      <c r="E649" s="86"/>
      <c r="F649" s="86"/>
      <c r="G649" s="86"/>
      <c r="H649" s="86"/>
      <c r="I649" s="87"/>
      <c r="J649" s="27"/>
      <c r="K649" s="26"/>
      <c r="L649" s="27"/>
      <c r="M649" s="28"/>
    </row>
    <row r="650" spans="1:13" ht="19.5" thickBot="1">
      <c r="A650" s="581" t="s">
        <v>97</v>
      </c>
      <c r="B650" s="582"/>
      <c r="C650" s="582"/>
      <c r="D650" s="582"/>
      <c r="E650" s="582"/>
      <c r="F650" s="582"/>
      <c r="G650" s="582"/>
      <c r="H650" s="589"/>
      <c r="I650" s="590" t="s">
        <v>98</v>
      </c>
      <c r="J650" s="591"/>
      <c r="K650" s="592">
        <v>1.69</v>
      </c>
      <c r="L650" s="593"/>
      <c r="M650" s="88">
        <f>K650*12*I581</f>
        <v>17714.580000000002</v>
      </c>
    </row>
    <row r="651" spans="1:13" ht="19.5" thickBot="1">
      <c r="A651" s="610" t="s">
        <v>99</v>
      </c>
      <c r="B651" s="610"/>
      <c r="C651" s="610"/>
      <c r="D651" s="610"/>
      <c r="E651" s="610"/>
      <c r="F651" s="610"/>
      <c r="G651" s="610"/>
      <c r="H651" s="610"/>
      <c r="I651" s="534" t="s">
        <v>95</v>
      </c>
      <c r="J651" s="535"/>
      <c r="K651" s="611">
        <v>0.52</v>
      </c>
      <c r="L651" s="611"/>
      <c r="M651" s="32">
        <f>I581*K651*12</f>
        <v>5450.64</v>
      </c>
    </row>
    <row r="652" spans="1:13" ht="19.5" thickBot="1">
      <c r="A652" s="90" t="s">
        <v>100</v>
      </c>
      <c r="B652" s="91"/>
      <c r="C652" s="91"/>
      <c r="D652" s="91"/>
      <c r="E652" s="91"/>
      <c r="F652" s="91"/>
      <c r="G652" s="91"/>
      <c r="H652" s="91"/>
      <c r="I652" s="92"/>
      <c r="J652" s="93"/>
      <c r="K652" s="590">
        <v>1.6</v>
      </c>
      <c r="L652" s="594"/>
      <c r="M652" s="88">
        <f>K652*12*I581</f>
        <v>16771.2</v>
      </c>
    </row>
    <row r="653" spans="1:13" ht="19.5" thickBot="1">
      <c r="A653" s="581" t="s">
        <v>102</v>
      </c>
      <c r="B653" s="582"/>
      <c r="C653" s="582"/>
      <c r="D653" s="582"/>
      <c r="E653" s="582"/>
      <c r="F653" s="582"/>
      <c r="G653" s="582"/>
      <c r="H653" s="582"/>
      <c r="I653" s="89"/>
      <c r="J653" s="88"/>
      <c r="K653" s="584">
        <f>K582+K592+K607+K636+K650+K652+K651</f>
        <v>69.689999999999984</v>
      </c>
      <c r="L653" s="585"/>
      <c r="M653" s="88">
        <f>M582+M592+M607+M636+M650+M652+M651</f>
        <v>730490.58</v>
      </c>
    </row>
    <row r="657" spans="1:13">
      <c r="A657" s="597" t="s">
        <v>104</v>
      </c>
      <c r="B657" s="597"/>
      <c r="C657" s="597"/>
      <c r="D657" s="597"/>
      <c r="E657" s="597"/>
      <c r="F657" s="597"/>
      <c r="G657" s="597"/>
      <c r="H657" s="597"/>
      <c r="I657" s="597"/>
      <c r="J657" s="597"/>
      <c r="K657" s="597"/>
      <c r="L657" s="597"/>
      <c r="M657" s="2"/>
    </row>
    <row r="658" spans="1:13">
      <c r="A658" s="537" t="s">
        <v>0</v>
      </c>
      <c r="B658" s="537"/>
      <c r="C658" s="537"/>
      <c r="D658" s="537"/>
      <c r="E658" s="537"/>
      <c r="F658" s="537"/>
      <c r="G658" s="537"/>
      <c r="H658" s="537"/>
      <c r="I658" s="537"/>
      <c r="J658" s="537"/>
      <c r="K658" s="537"/>
      <c r="L658" s="537"/>
      <c r="M658" s="2"/>
    </row>
    <row r="659" spans="1:13">
      <c r="A659" s="3"/>
      <c r="B659" s="3"/>
      <c r="C659" s="3"/>
      <c r="D659" s="3"/>
      <c r="E659" s="3"/>
      <c r="F659" s="3" t="s">
        <v>110</v>
      </c>
      <c r="G659" s="3"/>
      <c r="H659" s="3"/>
      <c r="I659" s="3"/>
      <c r="J659" s="3"/>
      <c r="K659" s="612">
        <v>45658</v>
      </c>
      <c r="L659" s="613"/>
      <c r="M659" s="613"/>
    </row>
    <row r="660" spans="1:13">
      <c r="A660" s="4"/>
      <c r="B660" s="5"/>
      <c r="C660" s="538" t="s">
        <v>2</v>
      </c>
      <c r="D660" s="538"/>
      <c r="E660" s="538"/>
      <c r="F660" s="5"/>
      <c r="G660" s="5"/>
      <c r="H660" s="6"/>
      <c r="I660" s="539" t="s">
        <v>3</v>
      </c>
      <c r="J660" s="540"/>
      <c r="K660" s="539" t="s">
        <v>4</v>
      </c>
      <c r="L660" s="540"/>
      <c r="M660" s="7"/>
    </row>
    <row r="661" spans="1:13">
      <c r="A661" s="8"/>
      <c r="B661" s="9"/>
      <c r="C661" s="9"/>
      <c r="D661" s="9"/>
      <c r="E661" s="9"/>
      <c r="F661" s="9"/>
      <c r="G661" s="9"/>
      <c r="H661" s="10"/>
      <c r="I661" s="9"/>
      <c r="J661" s="10"/>
      <c r="K661" s="541" t="s">
        <v>5</v>
      </c>
      <c r="L661" s="542"/>
      <c r="M661" s="11" t="s">
        <v>6</v>
      </c>
    </row>
    <row r="662" spans="1:13">
      <c r="A662" s="8"/>
      <c r="B662" s="9"/>
      <c r="C662" s="9"/>
      <c r="D662" s="9"/>
      <c r="E662" s="9"/>
      <c r="F662" s="9"/>
      <c r="G662" s="9"/>
      <c r="H662" s="10"/>
      <c r="I662" s="541" t="s">
        <v>7</v>
      </c>
      <c r="J662" s="542"/>
      <c r="K662" s="532" t="s">
        <v>8</v>
      </c>
      <c r="L662" s="533"/>
      <c r="M662" s="11" t="s">
        <v>9</v>
      </c>
    </row>
    <row r="663" spans="1:13" ht="19.5" thickBot="1">
      <c r="A663" s="4"/>
      <c r="B663" s="5"/>
      <c r="C663" s="5"/>
      <c r="D663" s="5"/>
      <c r="E663" s="5"/>
      <c r="F663" s="5"/>
      <c r="G663" s="5"/>
      <c r="H663" s="6"/>
      <c r="I663" s="599">
        <v>555.79999999999995</v>
      </c>
      <c r="J663" s="600"/>
      <c r="K663" s="545"/>
      <c r="L663" s="546"/>
      <c r="M663" s="12"/>
    </row>
    <row r="664" spans="1:13">
      <c r="A664" s="13" t="s">
        <v>10</v>
      </c>
      <c r="B664" s="14"/>
      <c r="C664" s="14"/>
      <c r="D664" s="14"/>
      <c r="E664" s="14"/>
      <c r="F664" s="14"/>
      <c r="G664" s="14"/>
      <c r="H664" s="15"/>
      <c r="I664" s="16"/>
      <c r="J664" s="17"/>
      <c r="K664" s="547">
        <f>K667+K670</f>
        <v>7.59</v>
      </c>
      <c r="L664" s="548"/>
      <c r="M664" s="18">
        <f>K664*12*I663</f>
        <v>50622.263999999996</v>
      </c>
    </row>
    <row r="665" spans="1:13">
      <c r="A665" s="19" t="s">
        <v>11</v>
      </c>
      <c r="B665" s="20"/>
      <c r="C665" s="20"/>
      <c r="D665" s="20"/>
      <c r="E665" s="20"/>
      <c r="F665" s="20"/>
      <c r="G665" s="20"/>
      <c r="H665" s="21"/>
      <c r="I665" s="9"/>
      <c r="J665" s="10"/>
      <c r="K665" s="9"/>
      <c r="L665" s="10"/>
      <c r="M665" s="22"/>
    </row>
    <row r="666" spans="1:13" ht="19.5" thickBot="1">
      <c r="A666" s="23" t="s">
        <v>12</v>
      </c>
      <c r="B666" s="24"/>
      <c r="C666" s="24"/>
      <c r="D666" s="24"/>
      <c r="E666" s="24"/>
      <c r="F666" s="24"/>
      <c r="G666" s="24"/>
      <c r="H666" s="25"/>
      <c r="I666" s="26"/>
      <c r="J666" s="27"/>
      <c r="K666" s="26"/>
      <c r="L666" s="27"/>
      <c r="M666" s="28"/>
    </row>
    <row r="667" spans="1:13">
      <c r="A667" s="29" t="s">
        <v>13</v>
      </c>
      <c r="B667" s="30"/>
      <c r="C667" s="30"/>
      <c r="D667" s="30"/>
      <c r="E667" s="30"/>
      <c r="F667" s="30"/>
      <c r="G667" s="30"/>
      <c r="H667" s="31"/>
      <c r="I667" s="532" t="s">
        <v>14</v>
      </c>
      <c r="J667" s="533"/>
      <c r="K667" s="534">
        <v>4.54</v>
      </c>
      <c r="L667" s="535"/>
      <c r="M667" s="32">
        <f>K667*12*I663</f>
        <v>30279.984</v>
      </c>
    </row>
    <row r="668" spans="1:13">
      <c r="A668" s="33" t="s">
        <v>15</v>
      </c>
      <c r="B668" s="9"/>
      <c r="C668" s="9"/>
      <c r="D668" s="9"/>
      <c r="E668" s="9"/>
      <c r="F668" s="9"/>
      <c r="G668" s="9"/>
      <c r="H668" s="10"/>
      <c r="I668" s="541" t="s">
        <v>16</v>
      </c>
      <c r="J668" s="542"/>
      <c r="K668" s="2"/>
      <c r="L668" s="10"/>
      <c r="M668" s="32"/>
    </row>
    <row r="669" spans="1:13">
      <c r="A669" s="29" t="s">
        <v>17</v>
      </c>
      <c r="B669" s="30"/>
      <c r="C669" s="30"/>
      <c r="D669" s="30"/>
      <c r="E669" s="30"/>
      <c r="F669" s="30"/>
      <c r="G669" s="30"/>
      <c r="H669" s="31"/>
      <c r="I669" s="532"/>
      <c r="J669" s="533"/>
      <c r="K669" s="2"/>
      <c r="L669" s="10"/>
      <c r="M669" s="32"/>
    </row>
    <row r="670" spans="1:13">
      <c r="A670" s="29" t="s">
        <v>18</v>
      </c>
      <c r="B670" s="30"/>
      <c r="C670" s="30"/>
      <c r="D670" s="30"/>
      <c r="E670" s="30"/>
      <c r="F670" s="30"/>
      <c r="G670" s="30"/>
      <c r="H670" s="31"/>
      <c r="I670" s="550" t="s">
        <v>19</v>
      </c>
      <c r="J670" s="551"/>
      <c r="K670" s="541">
        <v>3.05</v>
      </c>
      <c r="L670" s="542"/>
      <c r="M670" s="32">
        <f>K670*12*I663</f>
        <v>20342.279999999995</v>
      </c>
    </row>
    <row r="671" spans="1:13">
      <c r="A671" s="34" t="s">
        <v>20</v>
      </c>
      <c r="B671" s="35"/>
      <c r="C671" s="35"/>
      <c r="D671" s="35"/>
      <c r="E671" s="35"/>
      <c r="F671" s="35"/>
      <c r="G671" s="35"/>
      <c r="H671" s="36"/>
      <c r="I671" s="541" t="s">
        <v>16</v>
      </c>
      <c r="J671" s="542"/>
      <c r="K671" s="3"/>
      <c r="L671" s="21"/>
      <c r="M671" s="32"/>
    </row>
    <row r="672" spans="1:13">
      <c r="A672" s="37" t="s">
        <v>21</v>
      </c>
      <c r="B672" s="5"/>
      <c r="C672" s="5"/>
      <c r="D672" s="5"/>
      <c r="E672" s="5"/>
      <c r="F672" s="5"/>
      <c r="G672" s="5"/>
      <c r="H672" s="6"/>
      <c r="I672" s="541"/>
      <c r="J672" s="542"/>
      <c r="K672" s="2"/>
      <c r="L672" s="10"/>
      <c r="M672" s="32"/>
    </row>
    <row r="673" spans="1:13" ht="19.5" thickBot="1">
      <c r="A673" s="29" t="s">
        <v>22</v>
      </c>
      <c r="B673" s="38"/>
      <c r="C673" s="38"/>
      <c r="D673" s="38"/>
      <c r="E673" s="38"/>
      <c r="F673" s="38"/>
      <c r="G673" s="38"/>
      <c r="H673" s="39"/>
      <c r="I673" s="30"/>
      <c r="J673" s="31"/>
      <c r="K673" s="552"/>
      <c r="L673" s="553"/>
      <c r="M673" s="32"/>
    </row>
    <row r="674" spans="1:13">
      <c r="A674" s="13" t="s">
        <v>23</v>
      </c>
      <c r="B674" s="40"/>
      <c r="C674" s="40"/>
      <c r="D674" s="40"/>
      <c r="E674" s="40"/>
      <c r="F674" s="40"/>
      <c r="G674" s="40"/>
      <c r="H674" s="41"/>
      <c r="I674" s="16"/>
      <c r="J674" s="42"/>
      <c r="K674" s="554">
        <f>K676+K681+K684</f>
        <v>6.1999999999999993</v>
      </c>
      <c r="L674" s="548"/>
      <c r="M674" s="18">
        <f>K674*12*I663</f>
        <v>41351.51999999999</v>
      </c>
    </row>
    <row r="675" spans="1:13" ht="19.5" thickBot="1">
      <c r="A675" s="23" t="s">
        <v>24</v>
      </c>
      <c r="B675" s="43"/>
      <c r="C675" s="43"/>
      <c r="D675" s="43"/>
      <c r="E675" s="43"/>
      <c r="F675" s="43"/>
      <c r="G675" s="43"/>
      <c r="H675" s="44"/>
      <c r="I675" s="26"/>
      <c r="J675" s="45"/>
      <c r="K675" s="26"/>
      <c r="L675" s="27"/>
      <c r="M675" s="28"/>
    </row>
    <row r="676" spans="1:13">
      <c r="A676" s="33" t="s">
        <v>25</v>
      </c>
      <c r="B676" s="46"/>
      <c r="C676" s="46"/>
      <c r="D676" s="46"/>
      <c r="E676" s="46"/>
      <c r="F676" s="46"/>
      <c r="G676" s="46"/>
      <c r="H676" s="47"/>
      <c r="I676" s="541" t="s">
        <v>14</v>
      </c>
      <c r="J676" s="542"/>
      <c r="K676" s="534">
        <v>3.11</v>
      </c>
      <c r="L676" s="535"/>
      <c r="M676" s="32">
        <f>K676*12*I663</f>
        <v>20742.455999999998</v>
      </c>
    </row>
    <row r="677" spans="1:13">
      <c r="A677" s="29" t="s">
        <v>26</v>
      </c>
      <c r="B677" s="38"/>
      <c r="C677" s="38"/>
      <c r="D677" s="38"/>
      <c r="E677" s="38"/>
      <c r="F677" s="38"/>
      <c r="G677" s="38"/>
      <c r="H677" s="39"/>
      <c r="I677" s="96"/>
      <c r="J677" s="97"/>
      <c r="K677" s="2"/>
      <c r="L677" s="10"/>
      <c r="M677" s="32"/>
    </row>
    <row r="678" spans="1:13">
      <c r="A678" s="33" t="s">
        <v>15</v>
      </c>
      <c r="B678" s="9"/>
      <c r="C678" s="9"/>
      <c r="D678" s="9"/>
      <c r="E678" s="9"/>
      <c r="F678" s="9"/>
      <c r="G678" s="9"/>
      <c r="H678" s="10"/>
      <c r="I678" s="541" t="s">
        <v>16</v>
      </c>
      <c r="J678" s="542"/>
      <c r="K678" s="2"/>
      <c r="L678" s="10"/>
      <c r="M678" s="32"/>
    </row>
    <row r="679" spans="1:13">
      <c r="A679" s="29" t="s">
        <v>17</v>
      </c>
      <c r="B679" s="30"/>
      <c r="C679" s="30"/>
      <c r="D679" s="30"/>
      <c r="E679" s="30"/>
      <c r="F679" s="30"/>
      <c r="G679" s="30"/>
      <c r="H679" s="31"/>
      <c r="I679" s="532"/>
      <c r="J679" s="533"/>
      <c r="K679" s="2"/>
      <c r="L679" s="10"/>
      <c r="M679" s="32"/>
    </row>
    <row r="680" spans="1:13">
      <c r="A680" s="34" t="s">
        <v>27</v>
      </c>
      <c r="B680" s="35"/>
      <c r="C680" s="36"/>
      <c r="D680" s="9"/>
      <c r="E680" s="9"/>
      <c r="F680" s="9"/>
      <c r="G680" s="9"/>
      <c r="H680" s="10"/>
      <c r="I680" s="541" t="s">
        <v>16</v>
      </c>
      <c r="J680" s="542"/>
      <c r="K680" s="2"/>
      <c r="L680" s="10"/>
      <c r="M680" s="32"/>
    </row>
    <row r="681" spans="1:13">
      <c r="A681" s="33" t="s">
        <v>28</v>
      </c>
      <c r="B681" s="9"/>
      <c r="C681" s="9"/>
      <c r="D681" s="35"/>
      <c r="E681" s="35"/>
      <c r="F681" s="35"/>
      <c r="G681" s="35"/>
      <c r="H681" s="36"/>
      <c r="I681" s="550" t="s">
        <v>19</v>
      </c>
      <c r="J681" s="551"/>
      <c r="K681" s="541">
        <v>1.36</v>
      </c>
      <c r="L681" s="542"/>
      <c r="M681" s="32">
        <f>K681*12*I663</f>
        <v>9070.655999999999</v>
      </c>
    </row>
    <row r="682" spans="1:13">
      <c r="A682" s="37" t="s">
        <v>29</v>
      </c>
      <c r="B682" s="48"/>
      <c r="C682" s="48"/>
      <c r="D682" s="48"/>
      <c r="E682" s="48"/>
      <c r="F682" s="48"/>
      <c r="G682" s="48"/>
      <c r="H682" s="49"/>
      <c r="I682" s="539" t="s">
        <v>30</v>
      </c>
      <c r="J682" s="540"/>
      <c r="K682" s="2"/>
      <c r="L682" s="10"/>
      <c r="M682" s="32"/>
    </row>
    <row r="683" spans="1:13">
      <c r="A683" s="29"/>
      <c r="B683" s="38"/>
      <c r="C683" s="38"/>
      <c r="D683" s="38"/>
      <c r="E683" s="38"/>
      <c r="F683" s="38"/>
      <c r="G683" s="38"/>
      <c r="H683" s="39"/>
      <c r="I683" s="30" t="s">
        <v>31</v>
      </c>
      <c r="J683" s="31"/>
      <c r="K683" s="2"/>
      <c r="L683" s="10"/>
      <c r="M683" s="32"/>
    </row>
    <row r="684" spans="1:13">
      <c r="A684" s="37" t="s">
        <v>32</v>
      </c>
      <c r="B684" s="48"/>
      <c r="C684" s="48"/>
      <c r="D684" s="48"/>
      <c r="E684" s="48"/>
      <c r="F684" s="48"/>
      <c r="G684" s="48"/>
      <c r="H684" s="49"/>
      <c r="I684" s="539" t="s">
        <v>19</v>
      </c>
      <c r="J684" s="540"/>
      <c r="K684" s="541">
        <v>1.73</v>
      </c>
      <c r="L684" s="542"/>
      <c r="M684" s="32">
        <f>K684*12*I663</f>
        <v>11538.407999999998</v>
      </c>
    </row>
    <row r="685" spans="1:13">
      <c r="A685" s="29" t="s">
        <v>33</v>
      </c>
      <c r="B685" s="38"/>
      <c r="C685" s="38"/>
      <c r="D685" s="38"/>
      <c r="E685" s="38"/>
      <c r="F685" s="38"/>
      <c r="G685" s="38"/>
      <c r="H685" s="39"/>
      <c r="I685" s="30"/>
      <c r="J685" s="31"/>
      <c r="K685" s="2"/>
      <c r="L685" s="10"/>
      <c r="M685" s="32"/>
    </row>
    <row r="686" spans="1:13">
      <c r="A686" s="37" t="s">
        <v>34</v>
      </c>
      <c r="B686" s="48"/>
      <c r="C686" s="48"/>
      <c r="D686" s="48"/>
      <c r="E686" s="48"/>
      <c r="F686" s="48"/>
      <c r="G686" s="48"/>
      <c r="H686" s="49"/>
      <c r="I686" s="541" t="s">
        <v>16</v>
      </c>
      <c r="J686" s="542"/>
      <c r="K686" s="2"/>
      <c r="L686" s="10"/>
      <c r="M686" s="32"/>
    </row>
    <row r="687" spans="1:13">
      <c r="A687" s="37" t="s">
        <v>35</v>
      </c>
      <c r="B687" s="48"/>
      <c r="C687" s="48"/>
      <c r="D687" s="48"/>
      <c r="E687" s="48"/>
      <c r="F687" s="48"/>
      <c r="G687" s="48"/>
      <c r="H687" s="49"/>
      <c r="I687" s="539" t="s">
        <v>36</v>
      </c>
      <c r="J687" s="540"/>
      <c r="K687" s="5"/>
      <c r="L687" s="6"/>
      <c r="M687" s="7"/>
    </row>
    <row r="688" spans="1:13" ht="19.5" thickBot="1">
      <c r="A688" s="29"/>
      <c r="B688" s="38"/>
      <c r="C688" s="38"/>
      <c r="D688" s="38"/>
      <c r="E688" s="38"/>
      <c r="F688" s="38"/>
      <c r="G688" s="38"/>
      <c r="H688" s="39"/>
      <c r="I688" s="560" t="s">
        <v>37</v>
      </c>
      <c r="J688" s="561"/>
      <c r="K688" s="30"/>
      <c r="L688" s="31"/>
      <c r="M688" s="50"/>
    </row>
    <row r="689" spans="1:13">
      <c r="A689" s="51" t="s">
        <v>38</v>
      </c>
      <c r="B689" s="14"/>
      <c r="C689" s="14"/>
      <c r="D689" s="14"/>
      <c r="E689" s="14"/>
      <c r="F689" s="14"/>
      <c r="G689" s="16"/>
      <c r="H689" s="17"/>
      <c r="I689" s="16"/>
      <c r="J689" s="17"/>
      <c r="K689" s="562">
        <f>K691+K698+K706+K710+K711+K715</f>
        <v>45.480000000000004</v>
      </c>
      <c r="L689" s="548"/>
      <c r="M689" s="18">
        <f>M691+M698+M706+M710+M711+M715</f>
        <v>303333.40800000005</v>
      </c>
    </row>
    <row r="690" spans="1:13" ht="19.5" thickBot="1">
      <c r="A690" s="52"/>
      <c r="B690" s="26"/>
      <c r="C690" s="26"/>
      <c r="D690" s="26"/>
      <c r="E690" s="26"/>
      <c r="F690" s="26"/>
      <c r="G690" s="26"/>
      <c r="H690" s="27"/>
      <c r="I690" s="26"/>
      <c r="J690" s="27"/>
      <c r="K690" s="26"/>
      <c r="L690" s="27"/>
      <c r="M690" s="28"/>
    </row>
    <row r="691" spans="1:13" ht="19.5" thickBot="1">
      <c r="A691" s="581" t="s">
        <v>39</v>
      </c>
      <c r="B691" s="582"/>
      <c r="C691" s="582"/>
      <c r="D691" s="582"/>
      <c r="E691" s="582"/>
      <c r="F691" s="582"/>
      <c r="G691" s="582"/>
      <c r="H691" s="583"/>
      <c r="I691" s="53"/>
      <c r="J691" s="54"/>
      <c r="K691" s="566">
        <f>K692+K693+K694+K696+K697</f>
        <v>11</v>
      </c>
      <c r="L691" s="559"/>
      <c r="M691" s="55">
        <f>K691*12*I663</f>
        <v>73365.599999999991</v>
      </c>
    </row>
    <row r="692" spans="1:13">
      <c r="A692" s="29" t="s">
        <v>40</v>
      </c>
      <c r="B692" s="38"/>
      <c r="C692" s="38"/>
      <c r="D692" s="38"/>
      <c r="E692" s="38"/>
      <c r="F692" s="38"/>
      <c r="G692" s="38"/>
      <c r="H692" s="39"/>
      <c r="I692" s="532" t="s">
        <v>41</v>
      </c>
      <c r="J692" s="533"/>
      <c r="K692" s="534">
        <v>2.2400000000000002</v>
      </c>
      <c r="L692" s="535"/>
      <c r="M692" s="32">
        <f>K692*12*I663</f>
        <v>14939.904</v>
      </c>
    </row>
    <row r="693" spans="1:13">
      <c r="A693" s="34" t="s">
        <v>42</v>
      </c>
      <c r="B693" s="99"/>
      <c r="C693" s="99"/>
      <c r="D693" s="99"/>
      <c r="E693" s="99"/>
      <c r="F693" s="99"/>
      <c r="G693" s="99"/>
      <c r="H693" s="100"/>
      <c r="I693" s="550" t="s">
        <v>43</v>
      </c>
      <c r="J693" s="551"/>
      <c r="K693" s="541">
        <v>5.28</v>
      </c>
      <c r="L693" s="542"/>
      <c r="M693" s="32">
        <f>K693*12*I663</f>
        <v>35215.487999999998</v>
      </c>
    </row>
    <row r="694" spans="1:13">
      <c r="A694" s="37" t="s">
        <v>44</v>
      </c>
      <c r="B694" s="48"/>
      <c r="C694" s="48"/>
      <c r="D694" s="48"/>
      <c r="E694" s="48"/>
      <c r="F694" s="48"/>
      <c r="G694" s="48"/>
      <c r="H694" s="49"/>
      <c r="I694" s="539" t="s">
        <v>19</v>
      </c>
      <c r="J694" s="540"/>
      <c r="K694" s="541">
        <v>0.6</v>
      </c>
      <c r="L694" s="542"/>
      <c r="M694" s="32">
        <f>K694*12*I663</f>
        <v>4001.7599999999993</v>
      </c>
    </row>
    <row r="695" spans="1:13">
      <c r="A695" s="101" t="s">
        <v>45</v>
      </c>
      <c r="B695" s="30"/>
      <c r="C695" s="30"/>
      <c r="D695" s="30"/>
      <c r="E695" s="38"/>
      <c r="F695" s="38"/>
      <c r="G695" s="38"/>
      <c r="H695" s="39"/>
      <c r="I695" s="30"/>
      <c r="J695" s="31"/>
      <c r="K695" s="9"/>
      <c r="L695" s="10"/>
      <c r="M695" s="32"/>
    </row>
    <row r="696" spans="1:13">
      <c r="A696" s="34" t="s">
        <v>46</v>
      </c>
      <c r="B696" s="99"/>
      <c r="C696" s="99"/>
      <c r="D696" s="99"/>
      <c r="E696" s="99"/>
      <c r="F696" s="99"/>
      <c r="G696" s="99"/>
      <c r="H696" s="100"/>
      <c r="I696" s="550" t="s">
        <v>14</v>
      </c>
      <c r="J696" s="551"/>
      <c r="K696" s="541">
        <v>0.18</v>
      </c>
      <c r="L696" s="542"/>
      <c r="M696" s="32">
        <f>K696*12*I663</f>
        <v>1200.528</v>
      </c>
    </row>
    <row r="697" spans="1:13" ht="19.5" thickBot="1">
      <c r="A697" s="37" t="s">
        <v>47</v>
      </c>
      <c r="B697" s="48"/>
      <c r="C697" s="48"/>
      <c r="D697" s="48"/>
      <c r="E697" s="48"/>
      <c r="F697" s="48"/>
      <c r="G697" s="48"/>
      <c r="H697" s="49"/>
      <c r="I697" s="545" t="s">
        <v>14</v>
      </c>
      <c r="J697" s="546"/>
      <c r="K697" s="560">
        <v>2.7</v>
      </c>
      <c r="L697" s="561"/>
      <c r="M697" s="32">
        <f>K697*12*I663</f>
        <v>18007.920000000002</v>
      </c>
    </row>
    <row r="698" spans="1:13" ht="19.5" thickBot="1">
      <c r="A698" s="601" t="s">
        <v>48</v>
      </c>
      <c r="B698" s="602"/>
      <c r="C698" s="602"/>
      <c r="D698" s="602"/>
      <c r="E698" s="602"/>
      <c r="F698" s="602"/>
      <c r="G698" s="602"/>
      <c r="H698" s="603"/>
      <c r="I698" s="53"/>
      <c r="J698" s="54"/>
      <c r="K698" s="558">
        <f>K699+K700+K702+K703+K704+K705</f>
        <v>2.5499999999999998</v>
      </c>
      <c r="L698" s="559"/>
      <c r="M698" s="55">
        <f>K698*12*I663</f>
        <v>17007.479999999996</v>
      </c>
    </row>
    <row r="699" spans="1:13">
      <c r="A699" s="102" t="s">
        <v>49</v>
      </c>
      <c r="B699" s="30"/>
      <c r="C699" s="30"/>
      <c r="D699" s="30"/>
      <c r="E699" s="30"/>
      <c r="F699" s="38"/>
      <c r="G699" s="38"/>
      <c r="H699" s="39"/>
      <c r="I699" s="68"/>
      <c r="J699" s="10"/>
      <c r="K699" s="534">
        <v>0.14000000000000001</v>
      </c>
      <c r="L699" s="535"/>
      <c r="M699" s="32">
        <f>K699*12*I663</f>
        <v>933.74400000000003</v>
      </c>
    </row>
    <row r="700" spans="1:13">
      <c r="A700" s="4" t="s">
        <v>50</v>
      </c>
      <c r="B700" s="5"/>
      <c r="C700" s="5"/>
      <c r="D700" s="5"/>
      <c r="E700" s="5"/>
      <c r="F700" s="48"/>
      <c r="G700" s="48"/>
      <c r="H700" s="49"/>
      <c r="I700" s="541" t="s">
        <v>51</v>
      </c>
      <c r="J700" s="542"/>
      <c r="K700" s="541">
        <v>1.22</v>
      </c>
      <c r="L700" s="542"/>
      <c r="M700" s="32">
        <f>K700*12*I663</f>
        <v>8136.9119999999994</v>
      </c>
    </row>
    <row r="701" spans="1:13">
      <c r="A701" s="29" t="s">
        <v>52</v>
      </c>
      <c r="B701" s="38"/>
      <c r="C701" s="38"/>
      <c r="D701" s="38"/>
      <c r="E701" s="38"/>
      <c r="F701" s="38"/>
      <c r="G701" s="38"/>
      <c r="H701" s="39"/>
      <c r="I701" s="532" t="s">
        <v>53</v>
      </c>
      <c r="J701" s="533"/>
      <c r="K701" s="2"/>
      <c r="L701" s="10"/>
      <c r="M701" s="32"/>
    </row>
    <row r="702" spans="1:13">
      <c r="A702" s="34" t="s">
        <v>54</v>
      </c>
      <c r="B702" s="99"/>
      <c r="C702" s="99"/>
      <c r="D702" s="99"/>
      <c r="E702" s="99"/>
      <c r="F702" s="99"/>
      <c r="G702" s="99"/>
      <c r="H702" s="100"/>
      <c r="I702" s="550" t="s">
        <v>55</v>
      </c>
      <c r="J702" s="551"/>
      <c r="K702" s="541">
        <v>0.75</v>
      </c>
      <c r="L702" s="542"/>
      <c r="M702" s="32">
        <f>K702*12*I663</f>
        <v>5002.2</v>
      </c>
    </row>
    <row r="703" spans="1:13">
      <c r="A703" s="34" t="s">
        <v>56</v>
      </c>
      <c r="B703" s="99"/>
      <c r="C703" s="99"/>
      <c r="D703" s="99"/>
      <c r="E703" s="99"/>
      <c r="F703" s="99"/>
      <c r="G703" s="99"/>
      <c r="H703" s="100"/>
      <c r="I703" s="550" t="s">
        <v>57</v>
      </c>
      <c r="J703" s="551"/>
      <c r="K703" s="541">
        <v>0.19</v>
      </c>
      <c r="L703" s="542"/>
      <c r="M703" s="32">
        <f>K703*12*I663</f>
        <v>1267.2239999999999</v>
      </c>
    </row>
    <row r="704" spans="1:13">
      <c r="A704" s="37" t="s">
        <v>58</v>
      </c>
      <c r="B704" s="48"/>
      <c r="C704" s="48"/>
      <c r="D704" s="48"/>
      <c r="E704" s="48"/>
      <c r="F704" s="48"/>
      <c r="G704" s="48"/>
      <c r="H704" s="49"/>
      <c r="I704" s="550" t="s">
        <v>59</v>
      </c>
      <c r="J704" s="551"/>
      <c r="K704" s="552">
        <v>0.1</v>
      </c>
      <c r="L704" s="553"/>
      <c r="M704" s="32">
        <f>K704*12*I663</f>
        <v>666.96</v>
      </c>
    </row>
    <row r="705" spans="1:13" ht="19.5" thickBot="1">
      <c r="A705" s="37" t="s">
        <v>60</v>
      </c>
      <c r="B705" s="48"/>
      <c r="C705" s="48"/>
      <c r="D705" s="48"/>
      <c r="E705" s="48"/>
      <c r="F705" s="48"/>
      <c r="G705" s="48"/>
      <c r="H705" s="49"/>
      <c r="I705" s="545" t="s">
        <v>61</v>
      </c>
      <c r="J705" s="546"/>
      <c r="K705" s="575">
        <v>0.15</v>
      </c>
      <c r="L705" s="576"/>
      <c r="M705" s="71">
        <f>K705*12*I663</f>
        <v>1000.4399999999998</v>
      </c>
    </row>
    <row r="706" spans="1:13" ht="19.5" thickBot="1">
      <c r="A706" s="601" t="s">
        <v>109</v>
      </c>
      <c r="B706" s="602"/>
      <c r="C706" s="602"/>
      <c r="D706" s="602"/>
      <c r="E706" s="602"/>
      <c r="F706" s="602"/>
      <c r="G706" s="602"/>
      <c r="H706" s="603"/>
      <c r="I706" s="72"/>
      <c r="J706" s="73"/>
      <c r="K706" s="569">
        <f>K707+K708+K709</f>
        <v>1.67</v>
      </c>
      <c r="L706" s="570"/>
      <c r="M706" s="55">
        <f>K706*12*I663</f>
        <v>11138.231999999998</v>
      </c>
    </row>
    <row r="707" spans="1:13">
      <c r="A707" s="29" t="s">
        <v>63</v>
      </c>
      <c r="B707" s="38"/>
      <c r="C707" s="38"/>
      <c r="D707" s="38"/>
      <c r="E707" s="38"/>
      <c r="F707" s="38"/>
      <c r="G707" s="38"/>
      <c r="H707" s="39"/>
      <c r="I707" s="571" t="s">
        <v>64</v>
      </c>
      <c r="J707" s="572"/>
      <c r="K707" s="573">
        <v>0.57999999999999996</v>
      </c>
      <c r="L707" s="574"/>
      <c r="M707" s="32">
        <f>K707*12*I663</f>
        <v>3868.367999999999</v>
      </c>
    </row>
    <row r="708" spans="1:13">
      <c r="A708" s="34" t="s">
        <v>65</v>
      </c>
      <c r="B708" s="99"/>
      <c r="C708" s="99"/>
      <c r="D708" s="99"/>
      <c r="E708" s="99"/>
      <c r="F708" s="99"/>
      <c r="G708" s="99"/>
      <c r="H708" s="100"/>
      <c r="I708" s="35" t="s">
        <v>66</v>
      </c>
      <c r="J708" s="36"/>
      <c r="K708" s="552">
        <v>0.91</v>
      </c>
      <c r="L708" s="553"/>
      <c r="M708" s="32">
        <f>K708*12*I663</f>
        <v>6069.3359999999993</v>
      </c>
    </row>
    <row r="709" spans="1:13" ht="19.5" thickBot="1">
      <c r="A709" s="37" t="s">
        <v>58</v>
      </c>
      <c r="B709" s="48"/>
      <c r="C709" s="48"/>
      <c r="D709" s="48"/>
      <c r="E709" s="48"/>
      <c r="F709" s="48"/>
      <c r="G709" s="48"/>
      <c r="H709" s="49"/>
      <c r="I709" s="545" t="s">
        <v>59</v>
      </c>
      <c r="J709" s="546"/>
      <c r="K709" s="575">
        <v>0.18</v>
      </c>
      <c r="L709" s="576"/>
      <c r="M709" s="32">
        <f>K709*12*I663</f>
        <v>1200.528</v>
      </c>
    </row>
    <row r="710" spans="1:13" ht="19.5" thickBot="1">
      <c r="A710" s="103" t="s">
        <v>108</v>
      </c>
      <c r="B710" s="104"/>
      <c r="C710" s="104"/>
      <c r="D710" s="104"/>
      <c r="E710" s="104"/>
      <c r="F710" s="104"/>
      <c r="G710" s="104"/>
      <c r="H710" s="105"/>
      <c r="I710" s="606" t="s">
        <v>68</v>
      </c>
      <c r="J710" s="607"/>
      <c r="K710" s="608">
        <v>28.19</v>
      </c>
      <c r="L710" s="609"/>
      <c r="M710" s="55">
        <f>K710*12*I663</f>
        <v>188016.024</v>
      </c>
    </row>
    <row r="711" spans="1:13" ht="19.5" thickBot="1">
      <c r="A711" s="581" t="s">
        <v>107</v>
      </c>
      <c r="B711" s="582"/>
      <c r="C711" s="582"/>
      <c r="D711" s="582"/>
      <c r="E711" s="582"/>
      <c r="F711" s="582"/>
      <c r="G711" s="582"/>
      <c r="H711" s="583"/>
      <c r="I711" s="53"/>
      <c r="J711" s="54"/>
      <c r="K711" s="558">
        <v>1.98</v>
      </c>
      <c r="L711" s="570"/>
      <c r="M711" s="55">
        <f>K711*12*I663</f>
        <v>13205.807999999997</v>
      </c>
    </row>
    <row r="712" spans="1:13">
      <c r="A712" s="33" t="s">
        <v>70</v>
      </c>
      <c r="B712" s="46"/>
      <c r="C712" s="46"/>
      <c r="D712" s="46"/>
      <c r="E712" s="46"/>
      <c r="F712" s="46"/>
      <c r="G712" s="46"/>
      <c r="H712" s="47"/>
      <c r="I712" s="534" t="s">
        <v>71</v>
      </c>
      <c r="J712" s="535"/>
      <c r="K712" s="81"/>
      <c r="L712" s="95"/>
      <c r="M712" s="32"/>
    </row>
    <row r="713" spans="1:13">
      <c r="A713" s="33" t="s">
        <v>72</v>
      </c>
      <c r="B713" s="46"/>
      <c r="C713" s="46"/>
      <c r="D713" s="46"/>
      <c r="E713" s="46"/>
      <c r="F713" s="46"/>
      <c r="G713" s="46"/>
      <c r="H713" s="47"/>
      <c r="I713" s="9"/>
      <c r="J713" s="10"/>
      <c r="K713" s="81"/>
      <c r="L713" s="95"/>
      <c r="M713" s="32"/>
    </row>
    <row r="714" spans="1:13" ht="19.5" thickBot="1">
      <c r="A714" s="33" t="s">
        <v>73</v>
      </c>
      <c r="B714" s="46"/>
      <c r="C714" s="46"/>
      <c r="D714" s="46"/>
      <c r="E714" s="46"/>
      <c r="F714" s="46"/>
      <c r="G714" s="46"/>
      <c r="H714" s="47"/>
      <c r="I714" s="8"/>
      <c r="J714" s="10"/>
      <c r="K714" s="81"/>
      <c r="L714" s="95"/>
      <c r="M714" s="32"/>
    </row>
    <row r="715" spans="1:13" ht="19.5" thickBot="1">
      <c r="A715" s="103" t="s">
        <v>106</v>
      </c>
      <c r="B715" s="104"/>
      <c r="C715" s="104"/>
      <c r="D715" s="104"/>
      <c r="E715" s="104"/>
      <c r="F715" s="104"/>
      <c r="G715" s="104"/>
      <c r="H715" s="105"/>
      <c r="I715" s="53"/>
      <c r="J715" s="54"/>
      <c r="K715" s="558">
        <v>0.09</v>
      </c>
      <c r="L715" s="570"/>
      <c r="M715" s="55">
        <f>K715*12*I663</f>
        <v>600.26400000000001</v>
      </c>
    </row>
    <row r="716" spans="1:13">
      <c r="A716" s="33" t="s">
        <v>75</v>
      </c>
      <c r="B716" s="46"/>
      <c r="C716" s="46"/>
      <c r="D716" s="46"/>
      <c r="E716" s="46"/>
      <c r="F716" s="46"/>
      <c r="G716" s="46"/>
      <c r="H716" s="47"/>
      <c r="I716" s="534" t="s">
        <v>14</v>
      </c>
      <c r="J716" s="535"/>
      <c r="K716" s="94"/>
      <c r="L716" s="95"/>
      <c r="M716" s="32"/>
    </row>
    <row r="717" spans="1:13" ht="19.5" thickBot="1">
      <c r="A717" s="33" t="s">
        <v>76</v>
      </c>
      <c r="B717" s="46"/>
      <c r="C717" s="46"/>
      <c r="D717" s="46"/>
      <c r="E717" s="46"/>
      <c r="F717" s="46"/>
      <c r="G717" s="46"/>
      <c r="H717" s="47"/>
      <c r="I717" s="9"/>
      <c r="J717" s="10"/>
      <c r="K717" s="94"/>
      <c r="L717" s="95"/>
      <c r="M717" s="32"/>
    </row>
    <row r="718" spans="1:13" ht="19.5" thickBot="1">
      <c r="A718" s="581" t="s">
        <v>105</v>
      </c>
      <c r="B718" s="582"/>
      <c r="C718" s="582"/>
      <c r="D718" s="582"/>
      <c r="E718" s="582"/>
      <c r="F718" s="582"/>
      <c r="G718" s="582"/>
      <c r="H718" s="583"/>
      <c r="I718" s="53"/>
      <c r="J718" s="54"/>
      <c r="K718" s="558">
        <v>7.34</v>
      </c>
      <c r="L718" s="570"/>
      <c r="M718" s="55">
        <f>K718*12*I663</f>
        <v>48954.863999999994</v>
      </c>
    </row>
    <row r="719" spans="1:13">
      <c r="A719" s="33" t="s">
        <v>78</v>
      </c>
      <c r="B719" s="82"/>
      <c r="C719" s="82"/>
      <c r="D719" s="82"/>
      <c r="E719" s="82"/>
      <c r="F719" s="46"/>
      <c r="G719" s="82"/>
      <c r="H719" s="47"/>
      <c r="I719" s="541" t="s">
        <v>79</v>
      </c>
      <c r="J719" s="542"/>
      <c r="K719" s="81"/>
      <c r="L719" s="95"/>
      <c r="M719" s="32"/>
    </row>
    <row r="720" spans="1:13">
      <c r="A720" s="33" t="s">
        <v>80</v>
      </c>
      <c r="B720" s="82"/>
      <c r="C720" s="82"/>
      <c r="D720" s="82"/>
      <c r="E720" s="82"/>
      <c r="F720" s="46"/>
      <c r="G720" s="82"/>
      <c r="H720" s="47"/>
      <c r="I720" s="541" t="s">
        <v>81</v>
      </c>
      <c r="J720" s="542"/>
      <c r="K720" s="81"/>
      <c r="L720" s="95"/>
      <c r="M720" s="32"/>
    </row>
    <row r="721" spans="1:13">
      <c r="A721" s="33" t="s">
        <v>82</v>
      </c>
      <c r="B721" s="82"/>
      <c r="C721" s="82"/>
      <c r="D721" s="82"/>
      <c r="E721" s="82"/>
      <c r="F721" s="46"/>
      <c r="G721" s="82"/>
      <c r="H721" s="47"/>
      <c r="I721" s="541" t="s">
        <v>83</v>
      </c>
      <c r="J721" s="542"/>
      <c r="K721" s="81"/>
      <c r="L721" s="95"/>
      <c r="M721" s="32"/>
    </row>
    <row r="722" spans="1:13">
      <c r="A722" s="33" t="s">
        <v>84</v>
      </c>
      <c r="B722" s="82"/>
      <c r="C722" s="82"/>
      <c r="D722" s="82"/>
      <c r="E722" s="82"/>
      <c r="F722" s="46"/>
      <c r="G722" s="82"/>
      <c r="H722" s="47"/>
      <c r="I722" s="541" t="s">
        <v>85</v>
      </c>
      <c r="J722" s="542"/>
      <c r="K722" s="81"/>
      <c r="L722" s="95"/>
      <c r="M722" s="32"/>
    </row>
    <row r="723" spans="1:13">
      <c r="A723" s="33" t="s">
        <v>86</v>
      </c>
      <c r="B723" s="82"/>
      <c r="C723" s="82"/>
      <c r="D723" s="82"/>
      <c r="E723" s="82"/>
      <c r="F723" s="46"/>
      <c r="G723" s="82"/>
      <c r="H723" s="47"/>
      <c r="I723" s="541" t="s">
        <v>87</v>
      </c>
      <c r="J723" s="542"/>
      <c r="K723" s="81"/>
      <c r="L723" s="95"/>
      <c r="M723" s="32"/>
    </row>
    <row r="724" spans="1:13">
      <c r="A724" s="33" t="s">
        <v>88</v>
      </c>
      <c r="B724" s="82"/>
      <c r="C724" s="82"/>
      <c r="D724" s="82"/>
      <c r="E724" s="82"/>
      <c r="F724" s="46"/>
      <c r="G724" s="82"/>
      <c r="H724" s="47"/>
      <c r="I724" s="9"/>
      <c r="J724" s="10"/>
      <c r="K724" s="81"/>
      <c r="L724" s="95"/>
      <c r="M724" s="32"/>
    </row>
    <row r="725" spans="1:13">
      <c r="A725" s="33" t="s">
        <v>89</v>
      </c>
      <c r="B725" s="82"/>
      <c r="C725" s="82"/>
      <c r="D725" s="82"/>
      <c r="E725" s="82"/>
      <c r="F725" s="46"/>
      <c r="G725" s="82"/>
      <c r="H725" s="47"/>
      <c r="I725" s="9"/>
      <c r="J725" s="10"/>
      <c r="K725" s="81"/>
      <c r="L725" s="95"/>
      <c r="M725" s="32"/>
    </row>
    <row r="726" spans="1:13">
      <c r="A726" s="33" t="s">
        <v>90</v>
      </c>
      <c r="B726" s="82"/>
      <c r="C726" s="82"/>
      <c r="D726" s="82"/>
      <c r="E726" s="82"/>
      <c r="F726" s="46"/>
      <c r="G726" s="82"/>
      <c r="H726" s="47"/>
      <c r="I726" s="9"/>
      <c r="J726" s="10"/>
      <c r="K726" s="81"/>
      <c r="L726" s="95"/>
      <c r="M726" s="32"/>
    </row>
    <row r="727" spans="1:13">
      <c r="A727" s="33" t="s">
        <v>91</v>
      </c>
      <c r="B727" s="82"/>
      <c r="C727" s="82"/>
      <c r="D727" s="82"/>
      <c r="E727" s="82"/>
      <c r="F727" s="46"/>
      <c r="G727" s="82"/>
      <c r="H727" s="47"/>
      <c r="I727" s="9"/>
      <c r="J727" s="10"/>
      <c r="K727" s="81"/>
      <c r="L727" s="95"/>
      <c r="M727" s="32"/>
    </row>
    <row r="728" spans="1:13">
      <c r="A728" s="33" t="s">
        <v>92</v>
      </c>
      <c r="B728" s="82"/>
      <c r="C728" s="82"/>
      <c r="D728" s="82"/>
      <c r="E728" s="82"/>
      <c r="F728" s="46"/>
      <c r="G728" s="82"/>
      <c r="H728" s="47"/>
      <c r="I728" s="9"/>
      <c r="J728" s="10"/>
      <c r="K728" s="81"/>
      <c r="L728" s="95"/>
      <c r="M728" s="32"/>
    </row>
    <row r="729" spans="1:13" ht="19.5" thickBot="1">
      <c r="A729" s="586" t="s">
        <v>93</v>
      </c>
      <c r="B729" s="587"/>
      <c r="C729" s="587"/>
      <c r="D729" s="587"/>
      <c r="E729" s="587"/>
      <c r="F729" s="587"/>
      <c r="G729" s="587"/>
      <c r="H729" s="588"/>
      <c r="I729" s="9"/>
      <c r="J729" s="10"/>
      <c r="K729" s="9"/>
      <c r="L729" s="10"/>
      <c r="M729" s="32"/>
    </row>
    <row r="730" spans="1:13">
      <c r="A730" s="83" t="s">
        <v>94</v>
      </c>
      <c r="B730" s="84"/>
      <c r="C730" s="84"/>
      <c r="D730" s="84"/>
      <c r="E730" s="84"/>
      <c r="F730" s="84"/>
      <c r="G730" s="84"/>
      <c r="H730" s="84"/>
      <c r="I730" s="534" t="s">
        <v>95</v>
      </c>
      <c r="J730" s="535"/>
      <c r="K730" s="16"/>
      <c r="L730" s="17"/>
      <c r="M730" s="18"/>
    </row>
    <row r="731" spans="1:13" ht="19.5" thickBot="1">
      <c r="A731" s="85" t="s">
        <v>96</v>
      </c>
      <c r="B731" s="86"/>
      <c r="C731" s="86"/>
      <c r="D731" s="86"/>
      <c r="E731" s="86"/>
      <c r="F731" s="86"/>
      <c r="G731" s="86"/>
      <c r="H731" s="86"/>
      <c r="I731" s="87"/>
      <c r="J731" s="27"/>
      <c r="K731" s="26"/>
      <c r="L731" s="27"/>
      <c r="M731" s="28"/>
    </row>
    <row r="732" spans="1:13" ht="19.5" thickBot="1">
      <c r="A732" s="581" t="s">
        <v>97</v>
      </c>
      <c r="B732" s="582"/>
      <c r="C732" s="582"/>
      <c r="D732" s="582"/>
      <c r="E732" s="582"/>
      <c r="F732" s="582"/>
      <c r="G732" s="582"/>
      <c r="H732" s="589"/>
      <c r="I732" s="590" t="s">
        <v>98</v>
      </c>
      <c r="J732" s="591"/>
      <c r="K732" s="592">
        <v>1.69</v>
      </c>
      <c r="L732" s="593"/>
      <c r="M732" s="88">
        <f>K732*12*I663</f>
        <v>11271.624</v>
      </c>
    </row>
    <row r="733" spans="1:13" ht="19.5" thickBot="1">
      <c r="A733" s="610" t="s">
        <v>99</v>
      </c>
      <c r="B733" s="610"/>
      <c r="C733" s="610"/>
      <c r="D733" s="610"/>
      <c r="E733" s="610"/>
      <c r="F733" s="610"/>
      <c r="G733" s="610"/>
      <c r="H733" s="610"/>
      <c r="I733" s="534" t="s">
        <v>95</v>
      </c>
      <c r="J733" s="535"/>
      <c r="K733" s="611">
        <v>0.38</v>
      </c>
      <c r="L733" s="611"/>
      <c r="M733" s="32">
        <f>I663*K733*12</f>
        <v>2534.4479999999999</v>
      </c>
    </row>
    <row r="734" spans="1:13" ht="19.5" thickBot="1">
      <c r="A734" s="90" t="s">
        <v>100</v>
      </c>
      <c r="B734" s="91"/>
      <c r="C734" s="91"/>
      <c r="D734" s="91"/>
      <c r="E734" s="91"/>
      <c r="F734" s="91"/>
      <c r="G734" s="91"/>
      <c r="H734" s="91"/>
      <c r="I734" s="92"/>
      <c r="J734" s="93"/>
      <c r="K734" s="590"/>
      <c r="L734" s="594"/>
      <c r="M734" s="88"/>
    </row>
    <row r="735" spans="1:13" ht="19.5" thickBot="1">
      <c r="A735" s="581" t="s">
        <v>102</v>
      </c>
      <c r="B735" s="582"/>
      <c r="C735" s="582"/>
      <c r="D735" s="582"/>
      <c r="E735" s="582"/>
      <c r="F735" s="582"/>
      <c r="G735" s="582"/>
      <c r="H735" s="582"/>
      <c r="I735" s="89"/>
      <c r="J735" s="88"/>
      <c r="K735" s="584">
        <f>K664+K674+K689+K718+K732+K734+K733</f>
        <v>68.679999999999993</v>
      </c>
      <c r="L735" s="585"/>
      <c r="M735" s="88">
        <f>M664+M674+M689+M718+M732+M734+M733</f>
        <v>458068.12800000003</v>
      </c>
    </row>
  </sheetData>
  <mergeCells count="868">
    <mergeCell ref="A732:H732"/>
    <mergeCell ref="I732:J732"/>
    <mergeCell ref="K732:L732"/>
    <mergeCell ref="K734:L734"/>
    <mergeCell ref="A735:H735"/>
    <mergeCell ref="K735:L735"/>
    <mergeCell ref="A733:H733"/>
    <mergeCell ref="I733:J733"/>
    <mergeCell ref="K733:L733"/>
    <mergeCell ref="I730:J730"/>
    <mergeCell ref="I712:J712"/>
    <mergeCell ref="K715:L715"/>
    <mergeCell ref="I716:J716"/>
    <mergeCell ref="A718:H718"/>
    <mergeCell ref="K718:L718"/>
    <mergeCell ref="I719:J719"/>
    <mergeCell ref="I720:J720"/>
    <mergeCell ref="I721:J721"/>
    <mergeCell ref="I722:J722"/>
    <mergeCell ref="I723:J723"/>
    <mergeCell ref="A729:H729"/>
    <mergeCell ref="A711:H711"/>
    <mergeCell ref="K711:L711"/>
    <mergeCell ref="I705:J705"/>
    <mergeCell ref="K705:L705"/>
    <mergeCell ref="A706:H706"/>
    <mergeCell ref="K706:L706"/>
    <mergeCell ref="I707:J707"/>
    <mergeCell ref="K707:L707"/>
    <mergeCell ref="I701:J701"/>
    <mergeCell ref="K708:L708"/>
    <mergeCell ref="I709:J709"/>
    <mergeCell ref="K709:L709"/>
    <mergeCell ref="I710:J710"/>
    <mergeCell ref="K710:L710"/>
    <mergeCell ref="I704:J704"/>
    <mergeCell ref="K704:L704"/>
    <mergeCell ref="A698:H698"/>
    <mergeCell ref="K698:L698"/>
    <mergeCell ref="K699:L699"/>
    <mergeCell ref="I700:J700"/>
    <mergeCell ref="K700:L700"/>
    <mergeCell ref="I702:J702"/>
    <mergeCell ref="K702:L702"/>
    <mergeCell ref="I703:J703"/>
    <mergeCell ref="K703:L703"/>
    <mergeCell ref="A691:H691"/>
    <mergeCell ref="K691:L691"/>
    <mergeCell ref="I692:J692"/>
    <mergeCell ref="K692:L692"/>
    <mergeCell ref="I693:J693"/>
    <mergeCell ref="K693:L693"/>
    <mergeCell ref="I694:J694"/>
    <mergeCell ref="K694:L694"/>
    <mergeCell ref="I696:J696"/>
    <mergeCell ref="K696:L696"/>
    <mergeCell ref="I697:J697"/>
    <mergeCell ref="K697:L697"/>
    <mergeCell ref="K689:L689"/>
    <mergeCell ref="I678:J678"/>
    <mergeCell ref="I679:J679"/>
    <mergeCell ref="I680:J680"/>
    <mergeCell ref="I681:J681"/>
    <mergeCell ref="K681:L681"/>
    <mergeCell ref="I682:J682"/>
    <mergeCell ref="I684:J684"/>
    <mergeCell ref="K684:L684"/>
    <mergeCell ref="I686:J686"/>
    <mergeCell ref="I687:J687"/>
    <mergeCell ref="I688:J688"/>
    <mergeCell ref="K674:L674"/>
    <mergeCell ref="I676:J676"/>
    <mergeCell ref="K676:L676"/>
    <mergeCell ref="K664:L664"/>
    <mergeCell ref="A657:L657"/>
    <mergeCell ref="A658:L658"/>
    <mergeCell ref="K659:M659"/>
    <mergeCell ref="C660:E660"/>
    <mergeCell ref="I660:J660"/>
    <mergeCell ref="K660:L660"/>
    <mergeCell ref="K661:L661"/>
    <mergeCell ref="I662:J662"/>
    <mergeCell ref="K662:L662"/>
    <mergeCell ref="I663:J663"/>
    <mergeCell ref="K663:L663"/>
    <mergeCell ref="I667:J667"/>
    <mergeCell ref="K667:L667"/>
    <mergeCell ref="I668:J668"/>
    <mergeCell ref="I669:J669"/>
    <mergeCell ref="I670:J670"/>
    <mergeCell ref="K670:L670"/>
    <mergeCell ref="I671:J671"/>
    <mergeCell ref="I672:J672"/>
    <mergeCell ref="K673:L673"/>
    <mergeCell ref="A650:H650"/>
    <mergeCell ref="I650:J650"/>
    <mergeCell ref="K650:L650"/>
    <mergeCell ref="K652:L652"/>
    <mergeCell ref="A653:H653"/>
    <mergeCell ref="K653:L653"/>
    <mergeCell ref="A651:H651"/>
    <mergeCell ref="I651:J651"/>
    <mergeCell ref="K651:L651"/>
    <mergeCell ref="I648:J648"/>
    <mergeCell ref="I630:J630"/>
    <mergeCell ref="K633:L633"/>
    <mergeCell ref="I634:J634"/>
    <mergeCell ref="A636:H636"/>
    <mergeCell ref="K636:L636"/>
    <mergeCell ref="I637:J637"/>
    <mergeCell ref="I638:J638"/>
    <mergeCell ref="I639:J639"/>
    <mergeCell ref="I640:J640"/>
    <mergeCell ref="I641:J641"/>
    <mergeCell ref="A647:H647"/>
    <mergeCell ref="A629:H629"/>
    <mergeCell ref="K629:L629"/>
    <mergeCell ref="I623:J623"/>
    <mergeCell ref="K623:L623"/>
    <mergeCell ref="A624:H624"/>
    <mergeCell ref="K624:L624"/>
    <mergeCell ref="I625:J625"/>
    <mergeCell ref="K625:L625"/>
    <mergeCell ref="I619:J619"/>
    <mergeCell ref="K626:L626"/>
    <mergeCell ref="I627:J627"/>
    <mergeCell ref="K627:L627"/>
    <mergeCell ref="I628:J628"/>
    <mergeCell ref="K628:L628"/>
    <mergeCell ref="I622:J622"/>
    <mergeCell ref="K622:L622"/>
    <mergeCell ref="A616:H616"/>
    <mergeCell ref="K616:L616"/>
    <mergeCell ref="K617:L617"/>
    <mergeCell ref="I618:J618"/>
    <mergeCell ref="K618:L618"/>
    <mergeCell ref="I620:J620"/>
    <mergeCell ref="K620:L620"/>
    <mergeCell ref="I621:J621"/>
    <mergeCell ref="K621:L621"/>
    <mergeCell ref="A609:H609"/>
    <mergeCell ref="K609:L609"/>
    <mergeCell ref="I610:J610"/>
    <mergeCell ref="K610:L610"/>
    <mergeCell ref="I611:J611"/>
    <mergeCell ref="K611:L611"/>
    <mergeCell ref="I612:J612"/>
    <mergeCell ref="K612:L612"/>
    <mergeCell ref="I614:J614"/>
    <mergeCell ref="K614:L614"/>
    <mergeCell ref="I615:J615"/>
    <mergeCell ref="K615:L615"/>
    <mergeCell ref="K607:L607"/>
    <mergeCell ref="I596:J596"/>
    <mergeCell ref="I597:J597"/>
    <mergeCell ref="I598:J598"/>
    <mergeCell ref="I599:J599"/>
    <mergeCell ref="K599:L599"/>
    <mergeCell ref="I600:J600"/>
    <mergeCell ref="I602:J602"/>
    <mergeCell ref="K602:L602"/>
    <mergeCell ref="I604:J604"/>
    <mergeCell ref="I605:J605"/>
    <mergeCell ref="I606:J606"/>
    <mergeCell ref="K592:L592"/>
    <mergeCell ref="I594:J594"/>
    <mergeCell ref="K594:L594"/>
    <mergeCell ref="K582:L582"/>
    <mergeCell ref="A575:L575"/>
    <mergeCell ref="A576:L576"/>
    <mergeCell ref="K577:M577"/>
    <mergeCell ref="C578:E578"/>
    <mergeCell ref="I578:J578"/>
    <mergeCell ref="K578:L578"/>
    <mergeCell ref="K579:L579"/>
    <mergeCell ref="I580:J580"/>
    <mergeCell ref="K580:L580"/>
    <mergeCell ref="I581:J581"/>
    <mergeCell ref="K581:L581"/>
    <mergeCell ref="I585:J585"/>
    <mergeCell ref="K585:L585"/>
    <mergeCell ref="I586:J586"/>
    <mergeCell ref="I587:J587"/>
    <mergeCell ref="I588:J588"/>
    <mergeCell ref="K588:L588"/>
    <mergeCell ref="I589:J589"/>
    <mergeCell ref="I590:J590"/>
    <mergeCell ref="K591:L591"/>
    <mergeCell ref="A570:H570"/>
    <mergeCell ref="I570:J570"/>
    <mergeCell ref="K570:L570"/>
    <mergeCell ref="K572:L572"/>
    <mergeCell ref="A573:H573"/>
    <mergeCell ref="K573:L573"/>
    <mergeCell ref="A571:H571"/>
    <mergeCell ref="I571:J571"/>
    <mergeCell ref="K571:L571"/>
    <mergeCell ref="I568:J568"/>
    <mergeCell ref="I550:J550"/>
    <mergeCell ref="K553:L553"/>
    <mergeCell ref="I554:J554"/>
    <mergeCell ref="A556:H556"/>
    <mergeCell ref="K556:L556"/>
    <mergeCell ref="I557:J557"/>
    <mergeCell ref="I558:J558"/>
    <mergeCell ref="I559:J559"/>
    <mergeCell ref="I560:J560"/>
    <mergeCell ref="I561:J561"/>
    <mergeCell ref="A567:H567"/>
    <mergeCell ref="A549:H549"/>
    <mergeCell ref="K549:L549"/>
    <mergeCell ref="I543:J543"/>
    <mergeCell ref="K543:L543"/>
    <mergeCell ref="A544:H544"/>
    <mergeCell ref="K544:L544"/>
    <mergeCell ref="I545:J545"/>
    <mergeCell ref="K545:L545"/>
    <mergeCell ref="I539:J539"/>
    <mergeCell ref="K546:L546"/>
    <mergeCell ref="I547:J547"/>
    <mergeCell ref="K547:L547"/>
    <mergeCell ref="I548:J548"/>
    <mergeCell ref="K548:L548"/>
    <mergeCell ref="I542:J542"/>
    <mergeCell ref="K542:L542"/>
    <mergeCell ref="A536:H536"/>
    <mergeCell ref="K536:L536"/>
    <mergeCell ref="K537:L537"/>
    <mergeCell ref="I538:J538"/>
    <mergeCell ref="K538:L538"/>
    <mergeCell ref="I540:J540"/>
    <mergeCell ref="K540:L540"/>
    <mergeCell ref="I541:J541"/>
    <mergeCell ref="K541:L541"/>
    <mergeCell ref="A529:H529"/>
    <mergeCell ref="K529:L529"/>
    <mergeCell ref="I530:J530"/>
    <mergeCell ref="K530:L530"/>
    <mergeCell ref="I531:J531"/>
    <mergeCell ref="K531:L531"/>
    <mergeCell ref="I532:J532"/>
    <mergeCell ref="K532:L532"/>
    <mergeCell ref="I534:J534"/>
    <mergeCell ref="K534:L534"/>
    <mergeCell ref="I535:J535"/>
    <mergeCell ref="K535:L535"/>
    <mergeCell ref="K527:L527"/>
    <mergeCell ref="I516:J516"/>
    <mergeCell ref="I517:J517"/>
    <mergeCell ref="I518:J518"/>
    <mergeCell ref="I519:J519"/>
    <mergeCell ref="K519:L519"/>
    <mergeCell ref="I520:J520"/>
    <mergeCell ref="I522:J522"/>
    <mergeCell ref="K522:L522"/>
    <mergeCell ref="I524:J524"/>
    <mergeCell ref="I525:J525"/>
    <mergeCell ref="I526:J526"/>
    <mergeCell ref="K512:L512"/>
    <mergeCell ref="I514:J514"/>
    <mergeCell ref="K514:L514"/>
    <mergeCell ref="K502:L502"/>
    <mergeCell ref="A495:L495"/>
    <mergeCell ref="A496:L496"/>
    <mergeCell ref="K497:M497"/>
    <mergeCell ref="C498:E498"/>
    <mergeCell ref="I498:J498"/>
    <mergeCell ref="K498:L498"/>
    <mergeCell ref="K499:L499"/>
    <mergeCell ref="I500:J500"/>
    <mergeCell ref="K500:L500"/>
    <mergeCell ref="I501:J501"/>
    <mergeCell ref="K501:L501"/>
    <mergeCell ref="I505:J505"/>
    <mergeCell ref="K505:L505"/>
    <mergeCell ref="I506:J506"/>
    <mergeCell ref="I507:J507"/>
    <mergeCell ref="I508:J508"/>
    <mergeCell ref="K508:L508"/>
    <mergeCell ref="I509:J509"/>
    <mergeCell ref="I510:J510"/>
    <mergeCell ref="K511:L511"/>
    <mergeCell ref="A489:H489"/>
    <mergeCell ref="I489:J489"/>
    <mergeCell ref="K489:L489"/>
    <mergeCell ref="K491:L491"/>
    <mergeCell ref="A492:H492"/>
    <mergeCell ref="K492:L492"/>
    <mergeCell ref="A490:H490"/>
    <mergeCell ref="I490:J490"/>
    <mergeCell ref="K490:L490"/>
    <mergeCell ref="I487:J487"/>
    <mergeCell ref="I469:J469"/>
    <mergeCell ref="K472:L472"/>
    <mergeCell ref="I473:J473"/>
    <mergeCell ref="A475:H475"/>
    <mergeCell ref="K475:L475"/>
    <mergeCell ref="I476:J476"/>
    <mergeCell ref="I477:J477"/>
    <mergeCell ref="I478:J478"/>
    <mergeCell ref="I479:J479"/>
    <mergeCell ref="I480:J480"/>
    <mergeCell ref="A486:H486"/>
    <mergeCell ref="A468:H468"/>
    <mergeCell ref="K468:L468"/>
    <mergeCell ref="I462:J462"/>
    <mergeCell ref="K462:L462"/>
    <mergeCell ref="I463:J463"/>
    <mergeCell ref="K463:L463"/>
    <mergeCell ref="I464:J464"/>
    <mergeCell ref="K465:L465"/>
    <mergeCell ref="I458:J458"/>
    <mergeCell ref="K458:L458"/>
    <mergeCell ref="I466:J466"/>
    <mergeCell ref="K466:L466"/>
    <mergeCell ref="I467:J467"/>
    <mergeCell ref="K467:L467"/>
    <mergeCell ref="A461:H461"/>
    <mergeCell ref="K461:L461"/>
    <mergeCell ref="I455:J455"/>
    <mergeCell ref="K455:L455"/>
    <mergeCell ref="I456:J456"/>
    <mergeCell ref="K456:L456"/>
    <mergeCell ref="I457:J457"/>
    <mergeCell ref="I459:J459"/>
    <mergeCell ref="K459:L459"/>
    <mergeCell ref="I460:J460"/>
    <mergeCell ref="K460:L460"/>
    <mergeCell ref="I454:J454"/>
    <mergeCell ref="I447:J447"/>
    <mergeCell ref="K447:L447"/>
    <mergeCell ref="I449:J449"/>
    <mergeCell ref="K449:L449"/>
    <mergeCell ref="I450:J450"/>
    <mergeCell ref="K450:L450"/>
    <mergeCell ref="K442:L442"/>
    <mergeCell ref="A451:H451"/>
    <mergeCell ref="K451:L451"/>
    <mergeCell ref="K452:L452"/>
    <mergeCell ref="I453:J453"/>
    <mergeCell ref="K453:L453"/>
    <mergeCell ref="I446:J446"/>
    <mergeCell ref="K446:L446"/>
    <mergeCell ref="I437:J437"/>
    <mergeCell ref="K437:L437"/>
    <mergeCell ref="I439:J439"/>
    <mergeCell ref="I440:J440"/>
    <mergeCell ref="I441:J441"/>
    <mergeCell ref="A444:H444"/>
    <mergeCell ref="K444:L444"/>
    <mergeCell ref="I445:J445"/>
    <mergeCell ref="K445:L445"/>
    <mergeCell ref="I421:J421"/>
    <mergeCell ref="I422:J422"/>
    <mergeCell ref="I435:J435"/>
    <mergeCell ref="I424:J424"/>
    <mergeCell ref="I425:J425"/>
    <mergeCell ref="K426:L426"/>
    <mergeCell ref="K427:L427"/>
    <mergeCell ref="I429:J429"/>
    <mergeCell ref="K429:L429"/>
    <mergeCell ref="I431:J431"/>
    <mergeCell ref="I432:J432"/>
    <mergeCell ref="I433:J433"/>
    <mergeCell ref="I434:J434"/>
    <mergeCell ref="K434:L434"/>
    <mergeCell ref="I423:J423"/>
    <mergeCell ref="K423:L423"/>
    <mergeCell ref="I420:J420"/>
    <mergeCell ref="K420:L420"/>
    <mergeCell ref="K417:L417"/>
    <mergeCell ref="A410:L410"/>
    <mergeCell ref="A411:L411"/>
    <mergeCell ref="K412:M412"/>
    <mergeCell ref="C413:E413"/>
    <mergeCell ref="I413:J413"/>
    <mergeCell ref="K413:L413"/>
    <mergeCell ref="I395:J395"/>
    <mergeCell ref="A401:H401"/>
    <mergeCell ref="A405:H405"/>
    <mergeCell ref="I405:J405"/>
    <mergeCell ref="K405:L405"/>
    <mergeCell ref="K414:L414"/>
    <mergeCell ref="I415:J415"/>
    <mergeCell ref="K415:L415"/>
    <mergeCell ref="I416:J416"/>
    <mergeCell ref="K416:L416"/>
    <mergeCell ref="A404:H404"/>
    <mergeCell ref="I404:J404"/>
    <mergeCell ref="K404:L404"/>
    <mergeCell ref="K406:L406"/>
    <mergeCell ref="A407:H407"/>
    <mergeCell ref="K407:L407"/>
    <mergeCell ref="A383:H383"/>
    <mergeCell ref="K383:L383"/>
    <mergeCell ref="I377:J377"/>
    <mergeCell ref="K377:L377"/>
    <mergeCell ref="A378:H378"/>
    <mergeCell ref="K378:L378"/>
    <mergeCell ref="I379:J379"/>
    <mergeCell ref="K379:L379"/>
    <mergeCell ref="I402:J402"/>
    <mergeCell ref="I384:J384"/>
    <mergeCell ref="K387:L387"/>
    <mergeCell ref="I388:J388"/>
    <mergeCell ref="A390:H390"/>
    <mergeCell ref="K390:L390"/>
    <mergeCell ref="I391:J391"/>
    <mergeCell ref="I392:J392"/>
    <mergeCell ref="I393:J393"/>
    <mergeCell ref="I394:J394"/>
    <mergeCell ref="I373:J373"/>
    <mergeCell ref="K380:L380"/>
    <mergeCell ref="I381:J381"/>
    <mergeCell ref="K381:L381"/>
    <mergeCell ref="I382:J382"/>
    <mergeCell ref="K382:L382"/>
    <mergeCell ref="I376:J376"/>
    <mergeCell ref="K376:L376"/>
    <mergeCell ref="A370:H370"/>
    <mergeCell ref="K370:L370"/>
    <mergeCell ref="K371:L371"/>
    <mergeCell ref="I372:J372"/>
    <mergeCell ref="K372:L372"/>
    <mergeCell ref="I374:J374"/>
    <mergeCell ref="K374:L374"/>
    <mergeCell ref="I375:J375"/>
    <mergeCell ref="K375:L375"/>
    <mergeCell ref="A363:H363"/>
    <mergeCell ref="K363:L363"/>
    <mergeCell ref="I364:J364"/>
    <mergeCell ref="K364:L364"/>
    <mergeCell ref="I365:J365"/>
    <mergeCell ref="K365:L365"/>
    <mergeCell ref="I366:J366"/>
    <mergeCell ref="K366:L366"/>
    <mergeCell ref="I368:J368"/>
    <mergeCell ref="K368:L368"/>
    <mergeCell ref="I369:J369"/>
    <mergeCell ref="K369:L369"/>
    <mergeCell ref="K361:L361"/>
    <mergeCell ref="I350:J350"/>
    <mergeCell ref="I351:J351"/>
    <mergeCell ref="I352:J352"/>
    <mergeCell ref="I353:J353"/>
    <mergeCell ref="K353:L353"/>
    <mergeCell ref="I354:J354"/>
    <mergeCell ref="I356:J356"/>
    <mergeCell ref="K356:L356"/>
    <mergeCell ref="I358:J358"/>
    <mergeCell ref="I359:J359"/>
    <mergeCell ref="I360:J360"/>
    <mergeCell ref="K346:L346"/>
    <mergeCell ref="I348:J348"/>
    <mergeCell ref="K348:L348"/>
    <mergeCell ref="K336:L336"/>
    <mergeCell ref="A329:L329"/>
    <mergeCell ref="A330:L330"/>
    <mergeCell ref="K331:M331"/>
    <mergeCell ref="C332:E332"/>
    <mergeCell ref="I332:J332"/>
    <mergeCell ref="K332:L332"/>
    <mergeCell ref="K333:L333"/>
    <mergeCell ref="I334:J334"/>
    <mergeCell ref="K334:L334"/>
    <mergeCell ref="I335:J335"/>
    <mergeCell ref="K335:L335"/>
    <mergeCell ref="I339:J339"/>
    <mergeCell ref="K339:L339"/>
    <mergeCell ref="I340:J340"/>
    <mergeCell ref="I341:J341"/>
    <mergeCell ref="I342:J342"/>
    <mergeCell ref="K342:L342"/>
    <mergeCell ref="I343:J343"/>
    <mergeCell ref="I344:J344"/>
    <mergeCell ref="K345:L345"/>
    <mergeCell ref="K324:L324"/>
    <mergeCell ref="A325:H325"/>
    <mergeCell ref="K325:L325"/>
    <mergeCell ref="I310:J310"/>
    <mergeCell ref="I311:J311"/>
    <mergeCell ref="I312:J312"/>
    <mergeCell ref="I313:J313"/>
    <mergeCell ref="A319:H319"/>
    <mergeCell ref="I320:J320"/>
    <mergeCell ref="A323:H323"/>
    <mergeCell ref="I323:J323"/>
    <mergeCell ref="K323:L323"/>
    <mergeCell ref="A301:H301"/>
    <mergeCell ref="K301:L301"/>
    <mergeCell ref="A322:H322"/>
    <mergeCell ref="I322:J322"/>
    <mergeCell ref="K322:L322"/>
    <mergeCell ref="I309:J309"/>
    <mergeCell ref="I299:J299"/>
    <mergeCell ref="K299:L299"/>
    <mergeCell ref="I300:J300"/>
    <mergeCell ref="K300:L300"/>
    <mergeCell ref="I302:J302"/>
    <mergeCell ref="K305:L305"/>
    <mergeCell ref="I306:J306"/>
    <mergeCell ref="A308:H308"/>
    <mergeCell ref="K308:L308"/>
    <mergeCell ref="K298:L298"/>
    <mergeCell ref="I292:J292"/>
    <mergeCell ref="K292:L292"/>
    <mergeCell ref="I293:J293"/>
    <mergeCell ref="K293:L293"/>
    <mergeCell ref="I295:J295"/>
    <mergeCell ref="K295:L295"/>
    <mergeCell ref="I296:J296"/>
    <mergeCell ref="K296:L296"/>
    <mergeCell ref="I297:J297"/>
    <mergeCell ref="A294:H294"/>
    <mergeCell ref="K294:L294"/>
    <mergeCell ref="I288:J288"/>
    <mergeCell ref="K288:L288"/>
    <mergeCell ref="I289:J289"/>
    <mergeCell ref="K289:L289"/>
    <mergeCell ref="I290:J290"/>
    <mergeCell ref="I291:J291"/>
    <mergeCell ref="K291:L291"/>
    <mergeCell ref="I287:J287"/>
    <mergeCell ref="I280:J280"/>
    <mergeCell ref="K280:L280"/>
    <mergeCell ref="I282:J282"/>
    <mergeCell ref="K282:L282"/>
    <mergeCell ref="I283:J283"/>
    <mergeCell ref="K283:L283"/>
    <mergeCell ref="K275:L275"/>
    <mergeCell ref="A284:H284"/>
    <mergeCell ref="K284:L284"/>
    <mergeCell ref="K285:L285"/>
    <mergeCell ref="I286:J286"/>
    <mergeCell ref="K286:L286"/>
    <mergeCell ref="I279:J279"/>
    <mergeCell ref="K279:L279"/>
    <mergeCell ref="I270:J270"/>
    <mergeCell ref="K270:L270"/>
    <mergeCell ref="I272:J272"/>
    <mergeCell ref="I273:J273"/>
    <mergeCell ref="I274:J274"/>
    <mergeCell ref="A277:H277"/>
    <mergeCell ref="K277:L277"/>
    <mergeCell ref="I278:J278"/>
    <mergeCell ref="K278:L278"/>
    <mergeCell ref="I254:J254"/>
    <mergeCell ref="I255:J255"/>
    <mergeCell ref="I268:J268"/>
    <mergeCell ref="I257:J257"/>
    <mergeCell ref="I258:J258"/>
    <mergeCell ref="K259:L259"/>
    <mergeCell ref="K260:L260"/>
    <mergeCell ref="I262:J262"/>
    <mergeCell ref="K262:L262"/>
    <mergeCell ref="I264:J264"/>
    <mergeCell ref="I265:J265"/>
    <mergeCell ref="I266:J266"/>
    <mergeCell ref="I267:J267"/>
    <mergeCell ref="K267:L267"/>
    <mergeCell ref="I256:J256"/>
    <mergeCell ref="K256:L256"/>
    <mergeCell ref="I253:J253"/>
    <mergeCell ref="K253:L253"/>
    <mergeCell ref="K250:L250"/>
    <mergeCell ref="A243:L243"/>
    <mergeCell ref="A244:L244"/>
    <mergeCell ref="K245:M245"/>
    <mergeCell ref="C246:E246"/>
    <mergeCell ref="I246:J246"/>
    <mergeCell ref="K246:L246"/>
    <mergeCell ref="I228:J228"/>
    <mergeCell ref="A234:H234"/>
    <mergeCell ref="A238:H238"/>
    <mergeCell ref="I238:J238"/>
    <mergeCell ref="K238:L238"/>
    <mergeCell ref="K247:L247"/>
    <mergeCell ref="I248:J248"/>
    <mergeCell ref="K248:L248"/>
    <mergeCell ref="I249:J249"/>
    <mergeCell ref="K249:L249"/>
    <mergeCell ref="A237:H237"/>
    <mergeCell ref="I237:J237"/>
    <mergeCell ref="K237:L237"/>
    <mergeCell ref="K239:L239"/>
    <mergeCell ref="A240:H240"/>
    <mergeCell ref="K240:L240"/>
    <mergeCell ref="A216:H216"/>
    <mergeCell ref="K216:L216"/>
    <mergeCell ref="I210:J210"/>
    <mergeCell ref="K210:L210"/>
    <mergeCell ref="I211:J211"/>
    <mergeCell ref="K211:L211"/>
    <mergeCell ref="I212:J212"/>
    <mergeCell ref="K213:L213"/>
    <mergeCell ref="I235:J235"/>
    <mergeCell ref="I217:J217"/>
    <mergeCell ref="K220:L220"/>
    <mergeCell ref="I221:J221"/>
    <mergeCell ref="A223:H223"/>
    <mergeCell ref="K223:L223"/>
    <mergeCell ref="I224:J224"/>
    <mergeCell ref="I225:J225"/>
    <mergeCell ref="I226:J226"/>
    <mergeCell ref="I227:J227"/>
    <mergeCell ref="I206:J206"/>
    <mergeCell ref="K206:L206"/>
    <mergeCell ref="I214:J214"/>
    <mergeCell ref="K214:L214"/>
    <mergeCell ref="I215:J215"/>
    <mergeCell ref="K215:L215"/>
    <mergeCell ref="A209:H209"/>
    <mergeCell ref="K209:L209"/>
    <mergeCell ref="I203:J203"/>
    <mergeCell ref="K203:L203"/>
    <mergeCell ref="I204:J204"/>
    <mergeCell ref="K204:L204"/>
    <mergeCell ref="I205:J205"/>
    <mergeCell ref="I207:J207"/>
    <mergeCell ref="K207:L207"/>
    <mergeCell ref="I208:J208"/>
    <mergeCell ref="K208:L208"/>
    <mergeCell ref="I202:J202"/>
    <mergeCell ref="I195:J195"/>
    <mergeCell ref="K195:L195"/>
    <mergeCell ref="I197:J197"/>
    <mergeCell ref="K197:L197"/>
    <mergeCell ref="I198:J198"/>
    <mergeCell ref="K198:L198"/>
    <mergeCell ref="K190:L190"/>
    <mergeCell ref="A199:H199"/>
    <mergeCell ref="K199:L199"/>
    <mergeCell ref="K200:L200"/>
    <mergeCell ref="I201:J201"/>
    <mergeCell ref="K201:L201"/>
    <mergeCell ref="I194:J194"/>
    <mergeCell ref="K194:L194"/>
    <mergeCell ref="I185:J185"/>
    <mergeCell ref="K185:L185"/>
    <mergeCell ref="I187:J187"/>
    <mergeCell ref="I188:J188"/>
    <mergeCell ref="I189:J189"/>
    <mergeCell ref="A192:H192"/>
    <mergeCell ref="K192:L192"/>
    <mergeCell ref="I193:J193"/>
    <mergeCell ref="K193:L193"/>
    <mergeCell ref="I183:J183"/>
    <mergeCell ref="I172:J172"/>
    <mergeCell ref="I173:J173"/>
    <mergeCell ref="K174:L174"/>
    <mergeCell ref="K175:L175"/>
    <mergeCell ref="I177:J177"/>
    <mergeCell ref="K177:L177"/>
    <mergeCell ref="K165:L165"/>
    <mergeCell ref="I179:J179"/>
    <mergeCell ref="I180:J180"/>
    <mergeCell ref="I181:J181"/>
    <mergeCell ref="I182:J182"/>
    <mergeCell ref="K182:L182"/>
    <mergeCell ref="I171:J171"/>
    <mergeCell ref="K171:L171"/>
    <mergeCell ref="K162:L162"/>
    <mergeCell ref="I163:J163"/>
    <mergeCell ref="K163:L163"/>
    <mergeCell ref="I164:J164"/>
    <mergeCell ref="K164:L164"/>
    <mergeCell ref="I168:J168"/>
    <mergeCell ref="K168:L168"/>
    <mergeCell ref="I169:J169"/>
    <mergeCell ref="I170:J170"/>
    <mergeCell ref="A153:H153"/>
    <mergeCell ref="I153:J153"/>
    <mergeCell ref="K153:L153"/>
    <mergeCell ref="A159:L159"/>
    <mergeCell ref="C161:E161"/>
    <mergeCell ref="I161:J161"/>
    <mergeCell ref="K161:L161"/>
    <mergeCell ref="L160:M160"/>
    <mergeCell ref="I150:J150"/>
    <mergeCell ref="K154:L154"/>
    <mergeCell ref="A155:H155"/>
    <mergeCell ref="K155:L155"/>
    <mergeCell ref="A158:L158"/>
    <mergeCell ref="I131:J131"/>
    <mergeCell ref="K131:L131"/>
    <mergeCell ref="I141:J141"/>
    <mergeCell ref="I142:J142"/>
    <mergeCell ref="I143:J143"/>
    <mergeCell ref="I144:J144"/>
    <mergeCell ref="I145:J145"/>
    <mergeCell ref="A152:H152"/>
    <mergeCell ref="I152:J152"/>
    <mergeCell ref="K152:L152"/>
    <mergeCell ref="A140:H140"/>
    <mergeCell ref="K140:L140"/>
    <mergeCell ref="I132:J132"/>
    <mergeCell ref="K133:L133"/>
    <mergeCell ref="I134:J134"/>
    <mergeCell ref="K134:L134"/>
    <mergeCell ref="I135:J135"/>
    <mergeCell ref="K135:L135"/>
    <mergeCell ref="A136:H136"/>
    <mergeCell ref="I136:J136"/>
    <mergeCell ref="K136:L136"/>
    <mergeCell ref="K137:L137"/>
    <mergeCell ref="I138:J138"/>
    <mergeCell ref="I125:J125"/>
    <mergeCell ref="I118:J118"/>
    <mergeCell ref="K118:L118"/>
    <mergeCell ref="A119:H119"/>
    <mergeCell ref="K119:L119"/>
    <mergeCell ref="K120:L120"/>
    <mergeCell ref="I121:J121"/>
    <mergeCell ref="K121:L121"/>
    <mergeCell ref="I122:J122"/>
    <mergeCell ref="I123:J123"/>
    <mergeCell ref="K123:L123"/>
    <mergeCell ref="I124:J124"/>
    <mergeCell ref="K124:L124"/>
    <mergeCell ref="I126:J126"/>
    <mergeCell ref="K126:L126"/>
    <mergeCell ref="I127:J127"/>
    <mergeCell ref="K127:L127"/>
    <mergeCell ref="I128:J128"/>
    <mergeCell ref="K128:L128"/>
    <mergeCell ref="A129:H129"/>
    <mergeCell ref="K129:L129"/>
    <mergeCell ref="I130:J130"/>
    <mergeCell ref="K130:L130"/>
    <mergeCell ref="I114:J114"/>
    <mergeCell ref="K114:L114"/>
    <mergeCell ref="I115:J115"/>
    <mergeCell ref="K115:L115"/>
    <mergeCell ref="I117:J117"/>
    <mergeCell ref="K117:L117"/>
    <mergeCell ref="A112:H112"/>
    <mergeCell ref="K112:L112"/>
    <mergeCell ref="I113:J113"/>
    <mergeCell ref="K113:L113"/>
    <mergeCell ref="I104:J104"/>
    <mergeCell ref="I105:J105"/>
    <mergeCell ref="K105:L105"/>
    <mergeCell ref="I106:J106"/>
    <mergeCell ref="I107:J107"/>
    <mergeCell ref="K107:L107"/>
    <mergeCell ref="I109:J109"/>
    <mergeCell ref="I110:J110"/>
    <mergeCell ref="K111:L111"/>
    <mergeCell ref="I103:J103"/>
    <mergeCell ref="I92:J92"/>
    <mergeCell ref="I93:J93"/>
    <mergeCell ref="I94:J94"/>
    <mergeCell ref="K94:L94"/>
    <mergeCell ref="I95:J95"/>
    <mergeCell ref="I96:J96"/>
    <mergeCell ref="K97:L97"/>
    <mergeCell ref="K98:L98"/>
    <mergeCell ref="I100:J100"/>
    <mergeCell ref="K100:L100"/>
    <mergeCell ref="I102:J102"/>
    <mergeCell ref="I91:J91"/>
    <mergeCell ref="K91:L91"/>
    <mergeCell ref="A81:L81"/>
    <mergeCell ref="A82:L82"/>
    <mergeCell ref="C84:E84"/>
    <mergeCell ref="I84:J84"/>
    <mergeCell ref="K84:L84"/>
    <mergeCell ref="K85:L85"/>
    <mergeCell ref="L83:M83"/>
    <mergeCell ref="I86:J86"/>
    <mergeCell ref="K86:L86"/>
    <mergeCell ref="I87:J87"/>
    <mergeCell ref="K87:L87"/>
    <mergeCell ref="K88:L88"/>
    <mergeCell ref="A80:H80"/>
    <mergeCell ref="K80:L80"/>
    <mergeCell ref="I66:J66"/>
    <mergeCell ref="I67:J67"/>
    <mergeCell ref="A73:H73"/>
    <mergeCell ref="I74:J74"/>
    <mergeCell ref="A76:H76"/>
    <mergeCell ref="I76:J76"/>
    <mergeCell ref="K76:L76"/>
    <mergeCell ref="I77:J77"/>
    <mergeCell ref="K77:L77"/>
    <mergeCell ref="K78:L78"/>
    <mergeCell ref="K79:L79"/>
    <mergeCell ref="I65:J65"/>
    <mergeCell ref="I54:J54"/>
    <mergeCell ref="K54:L54"/>
    <mergeCell ref="A55:H55"/>
    <mergeCell ref="K55:L55"/>
    <mergeCell ref="I56:J56"/>
    <mergeCell ref="K59:L59"/>
    <mergeCell ref="I60:J60"/>
    <mergeCell ref="A62:H62"/>
    <mergeCell ref="K62:L62"/>
    <mergeCell ref="I63:J63"/>
    <mergeCell ref="I64:J64"/>
    <mergeCell ref="A50:H50"/>
    <mergeCell ref="K50:L50"/>
    <mergeCell ref="I51:J51"/>
    <mergeCell ref="K51:L51"/>
    <mergeCell ref="K52:L52"/>
    <mergeCell ref="I53:J53"/>
    <mergeCell ref="K53:L53"/>
    <mergeCell ref="I47:J47"/>
    <mergeCell ref="K47:L47"/>
    <mergeCell ref="I48:J48"/>
    <mergeCell ref="K48:L48"/>
    <mergeCell ref="I49:J49"/>
    <mergeCell ref="K49:L49"/>
    <mergeCell ref="K43:L43"/>
    <mergeCell ref="I44:J44"/>
    <mergeCell ref="K44:L44"/>
    <mergeCell ref="I45:J45"/>
    <mergeCell ref="I46:J46"/>
    <mergeCell ref="K46:L46"/>
    <mergeCell ref="I40:J40"/>
    <mergeCell ref="K40:L40"/>
    <mergeCell ref="I41:J41"/>
    <mergeCell ref="K41:L41"/>
    <mergeCell ref="A42:H42"/>
    <mergeCell ref="K42:L42"/>
    <mergeCell ref="I36:J36"/>
    <mergeCell ref="K36:L36"/>
    <mergeCell ref="I37:J37"/>
    <mergeCell ref="K37:L37"/>
    <mergeCell ref="I38:J38"/>
    <mergeCell ref="K38:L38"/>
    <mergeCell ref="I30:J30"/>
    <mergeCell ref="I31:J31"/>
    <mergeCell ref="I32:J32"/>
    <mergeCell ref="K33:L33"/>
    <mergeCell ref="A35:H35"/>
    <mergeCell ref="K35:L35"/>
    <mergeCell ref="I24:J24"/>
    <mergeCell ref="I25:J25"/>
    <mergeCell ref="K25:L25"/>
    <mergeCell ref="I26:J26"/>
    <mergeCell ref="I28:J28"/>
    <mergeCell ref="K28:L28"/>
    <mergeCell ref="I23:J23"/>
    <mergeCell ref="I12:J12"/>
    <mergeCell ref="I13:J13"/>
    <mergeCell ref="I14:J14"/>
    <mergeCell ref="K14:L14"/>
    <mergeCell ref="I15:J15"/>
    <mergeCell ref="I16:J16"/>
    <mergeCell ref="K17:L17"/>
    <mergeCell ref="K18:L18"/>
    <mergeCell ref="I20:J20"/>
    <mergeCell ref="K20:L20"/>
    <mergeCell ref="I22:J22"/>
    <mergeCell ref="I11:J11"/>
    <mergeCell ref="K11:L11"/>
    <mergeCell ref="A1:L1"/>
    <mergeCell ref="A2:L2"/>
    <mergeCell ref="C4:E4"/>
    <mergeCell ref="I4:J4"/>
    <mergeCell ref="K4:L4"/>
    <mergeCell ref="K5:L5"/>
    <mergeCell ref="I6:J6"/>
    <mergeCell ref="K6:L6"/>
    <mergeCell ref="I7:J7"/>
    <mergeCell ref="K7:L7"/>
    <mergeCell ref="K8:L8"/>
    <mergeCell ref="J3:M3"/>
  </mergeCells>
  <pageMargins left="0.7" right="0.7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94"/>
  <sheetViews>
    <sheetView topLeftCell="A321" zoomScaleNormal="100" zoomScaleSheetLayoutView="100" workbookViewId="0">
      <selection activeCell="P341" sqref="P341"/>
    </sheetView>
  </sheetViews>
  <sheetFormatPr defaultRowHeight="15.75"/>
  <cols>
    <col min="1" max="6" width="9.140625" style="106"/>
    <col min="7" max="7" width="9.140625" style="106" customWidth="1"/>
    <col min="8" max="8" width="25.28515625" style="106" customWidth="1"/>
    <col min="9" max="9" width="9.140625" style="106"/>
    <col min="10" max="10" width="15.28515625" style="106" customWidth="1"/>
    <col min="11" max="11" width="0" style="107" hidden="1" customWidth="1"/>
    <col min="12" max="12" width="9.140625" style="107" hidden="1" customWidth="1"/>
    <col min="13" max="13" width="14.5703125" style="106" hidden="1" customWidth="1"/>
    <col min="14" max="14" width="11" style="107" customWidth="1"/>
    <col min="15" max="15" width="9.140625" style="107" customWidth="1"/>
    <col min="16" max="18" width="14.5703125" style="106" customWidth="1"/>
    <col min="19" max="23" width="14.5703125" style="106" hidden="1" customWidth="1"/>
    <col min="24" max="24" width="14.5703125" style="106" customWidth="1"/>
    <col min="25" max="28" width="14.5703125" style="106" hidden="1" customWidth="1"/>
    <col min="29" max="16384" width="9.140625" style="106"/>
  </cols>
  <sheetData>
    <row r="1" spans="1:28" ht="81" customHeight="1">
      <c r="I1" s="664" t="s">
        <v>152</v>
      </c>
      <c r="J1" s="665"/>
      <c r="K1" s="665"/>
      <c r="L1" s="665"/>
      <c r="M1" s="665"/>
      <c r="N1" s="665"/>
      <c r="O1" s="665"/>
      <c r="P1" s="665"/>
    </row>
    <row r="2" spans="1:28">
      <c r="A2" s="697" t="s">
        <v>104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</row>
    <row r="3" spans="1:28">
      <c r="A3" s="698" t="s">
        <v>0</v>
      </c>
      <c r="B3" s="698"/>
      <c r="C3" s="698"/>
      <c r="D3" s="698"/>
      <c r="E3" s="698"/>
      <c r="F3" s="698"/>
      <c r="G3" s="698"/>
      <c r="H3" s="698"/>
      <c r="I3" s="698"/>
      <c r="J3" s="698"/>
      <c r="K3" s="698"/>
      <c r="L3" s="698"/>
      <c r="M3" s="698"/>
      <c r="N3" s="698"/>
      <c r="O3" s="698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</row>
    <row r="4" spans="1:28">
      <c r="A4" s="272"/>
      <c r="B4" s="272"/>
      <c r="C4" s="272"/>
      <c r="D4" s="272"/>
      <c r="E4" s="272"/>
      <c r="F4" s="272" t="s">
        <v>151</v>
      </c>
      <c r="G4" s="272"/>
      <c r="H4" s="272"/>
      <c r="I4" s="272"/>
      <c r="J4" s="272"/>
      <c r="K4" s="202" t="s">
        <v>143</v>
      </c>
      <c r="L4" s="202"/>
      <c r="M4" s="114"/>
      <c r="N4" s="202" t="s">
        <v>143</v>
      </c>
      <c r="O4" s="202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</row>
    <row r="5" spans="1:28">
      <c r="A5" s="241"/>
      <c r="B5" s="240"/>
      <c r="C5" s="699" t="s">
        <v>2</v>
      </c>
      <c r="D5" s="699"/>
      <c r="E5" s="699"/>
      <c r="F5" s="240"/>
      <c r="G5" s="240"/>
      <c r="H5" s="262"/>
      <c r="I5" s="700" t="s">
        <v>3</v>
      </c>
      <c r="J5" s="701"/>
      <c r="K5" s="645" t="s">
        <v>4</v>
      </c>
      <c r="L5" s="646"/>
      <c r="M5" s="251"/>
      <c r="N5" s="645" t="s">
        <v>4</v>
      </c>
      <c r="O5" s="646"/>
      <c r="P5" s="251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</row>
    <row r="6" spans="1:28">
      <c r="A6" s="225"/>
      <c r="B6" s="137"/>
      <c r="C6" s="137"/>
      <c r="D6" s="137"/>
      <c r="E6" s="137"/>
      <c r="F6" s="137"/>
      <c r="G6" s="137"/>
      <c r="H6" s="136"/>
      <c r="I6" s="137"/>
      <c r="J6" s="136"/>
      <c r="K6" s="647" t="s">
        <v>5</v>
      </c>
      <c r="L6" s="648"/>
      <c r="M6" s="271" t="s">
        <v>6</v>
      </c>
      <c r="N6" s="647" t="s">
        <v>5</v>
      </c>
      <c r="O6" s="648"/>
      <c r="P6" s="271" t="s">
        <v>6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</row>
    <row r="7" spans="1:28">
      <c r="A7" s="225"/>
      <c r="B7" s="137"/>
      <c r="C7" s="137"/>
      <c r="D7" s="137"/>
      <c r="E7" s="137"/>
      <c r="F7" s="137"/>
      <c r="G7" s="137"/>
      <c r="H7" s="136"/>
      <c r="I7" s="637" t="s">
        <v>7</v>
      </c>
      <c r="J7" s="638"/>
      <c r="K7" s="682" t="s">
        <v>8</v>
      </c>
      <c r="L7" s="683"/>
      <c r="M7" s="271" t="s">
        <v>9</v>
      </c>
      <c r="N7" s="682" t="s">
        <v>8</v>
      </c>
      <c r="O7" s="683"/>
      <c r="P7" s="271" t="s">
        <v>150</v>
      </c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</row>
    <row r="8" spans="1:28" ht="16.5" thickBot="1">
      <c r="A8" s="241"/>
      <c r="B8" s="240"/>
      <c r="C8" s="240"/>
      <c r="D8" s="240"/>
      <c r="E8" s="240"/>
      <c r="F8" s="240"/>
      <c r="G8" s="240"/>
      <c r="H8" s="262"/>
      <c r="I8" s="702">
        <v>398.9</v>
      </c>
      <c r="J8" s="703"/>
      <c r="K8" s="630"/>
      <c r="L8" s="631"/>
      <c r="M8" s="270"/>
      <c r="N8" s="630"/>
      <c r="O8" s="631"/>
      <c r="P8" s="270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</row>
    <row r="9" spans="1:28">
      <c r="A9" s="261" t="s">
        <v>10</v>
      </c>
      <c r="B9" s="248"/>
      <c r="C9" s="248"/>
      <c r="D9" s="248"/>
      <c r="E9" s="248"/>
      <c r="F9" s="248"/>
      <c r="G9" s="248"/>
      <c r="H9" s="269"/>
      <c r="I9" s="132"/>
      <c r="J9" s="131"/>
      <c r="K9" s="655">
        <f>K12+K15</f>
        <v>8.25</v>
      </c>
      <c r="L9" s="650"/>
      <c r="M9" s="130">
        <f>K9*12*F8</f>
        <v>0</v>
      </c>
      <c r="N9" s="655">
        <f>N12+N15</f>
        <v>8.35</v>
      </c>
      <c r="O9" s="650"/>
      <c r="P9" s="130">
        <f>N9*12*I8</f>
        <v>39969.779999999992</v>
      </c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</row>
    <row r="10" spans="1:28">
      <c r="A10" s="268" t="s">
        <v>11</v>
      </c>
      <c r="B10" s="267"/>
      <c r="C10" s="267"/>
      <c r="D10" s="267"/>
      <c r="E10" s="267"/>
      <c r="F10" s="267"/>
      <c r="G10" s="267"/>
      <c r="H10" s="266"/>
      <c r="I10" s="137"/>
      <c r="J10" s="136"/>
      <c r="K10" s="154"/>
      <c r="L10" s="153"/>
      <c r="M10" s="265"/>
      <c r="N10" s="154"/>
      <c r="O10" s="153"/>
      <c r="P10" s="265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8" ht="16.5" thickBot="1">
      <c r="A11" s="257" t="s">
        <v>12</v>
      </c>
      <c r="B11" s="264"/>
      <c r="C11" s="264"/>
      <c r="D11" s="264"/>
      <c r="E11" s="264"/>
      <c r="F11" s="264"/>
      <c r="G11" s="264"/>
      <c r="H11" s="263"/>
      <c r="I11" s="126"/>
      <c r="J11" s="125"/>
      <c r="K11" s="181"/>
      <c r="L11" s="180"/>
      <c r="M11" s="124"/>
      <c r="N11" s="181"/>
      <c r="O11" s="180"/>
      <c r="P11" s="124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</row>
    <row r="12" spans="1:28">
      <c r="A12" s="236" t="s">
        <v>13</v>
      </c>
      <c r="B12" s="243"/>
      <c r="C12" s="243"/>
      <c r="D12" s="243"/>
      <c r="E12" s="243"/>
      <c r="F12" s="243"/>
      <c r="G12" s="243"/>
      <c r="H12" s="245"/>
      <c r="I12" s="689" t="s">
        <v>14</v>
      </c>
      <c r="J12" s="690"/>
      <c r="K12" s="639">
        <v>4.95</v>
      </c>
      <c r="L12" s="640"/>
      <c r="M12" s="135">
        <f>K12*12*F8</f>
        <v>0</v>
      </c>
      <c r="N12" s="639">
        <v>5</v>
      </c>
      <c r="O12" s="640"/>
      <c r="P12" s="135">
        <f>N12*12*I8</f>
        <v>23934</v>
      </c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spans="1:28">
      <c r="A13" s="142" t="s">
        <v>15</v>
      </c>
      <c r="B13" s="137"/>
      <c r="C13" s="137"/>
      <c r="D13" s="137"/>
      <c r="E13" s="137"/>
      <c r="F13" s="137"/>
      <c r="G13" s="137"/>
      <c r="H13" s="136"/>
      <c r="I13" s="637" t="s">
        <v>16</v>
      </c>
      <c r="J13" s="638"/>
      <c r="K13" s="113"/>
      <c r="L13" s="153"/>
      <c r="M13" s="135"/>
      <c r="N13" s="113"/>
      <c r="O13" s="153"/>
      <c r="P13" s="135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</row>
    <row r="14" spans="1:28">
      <c r="A14" s="236" t="s">
        <v>17</v>
      </c>
      <c r="B14" s="243"/>
      <c r="C14" s="243"/>
      <c r="D14" s="243"/>
      <c r="E14" s="243"/>
      <c r="F14" s="243"/>
      <c r="G14" s="243"/>
      <c r="H14" s="245"/>
      <c r="I14" s="689"/>
      <c r="J14" s="690"/>
      <c r="K14" s="113"/>
      <c r="L14" s="153"/>
      <c r="M14" s="135"/>
      <c r="N14" s="113"/>
      <c r="O14" s="153"/>
      <c r="P14" s="135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spans="1:28">
      <c r="A15" s="236" t="s">
        <v>18</v>
      </c>
      <c r="B15" s="243"/>
      <c r="C15" s="243"/>
      <c r="D15" s="243"/>
      <c r="E15" s="243"/>
      <c r="F15" s="243"/>
      <c r="G15" s="243"/>
      <c r="H15" s="245"/>
      <c r="I15" s="691" t="s">
        <v>19</v>
      </c>
      <c r="J15" s="692"/>
      <c r="K15" s="647">
        <v>3.3</v>
      </c>
      <c r="L15" s="648"/>
      <c r="M15" s="135">
        <f>K15*12*F8</f>
        <v>0</v>
      </c>
      <c r="N15" s="647">
        <v>3.35</v>
      </c>
      <c r="O15" s="648"/>
      <c r="P15" s="135">
        <f>N15*12*I8</f>
        <v>16035.78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</row>
    <row r="16" spans="1:28">
      <c r="A16" s="233" t="s">
        <v>20</v>
      </c>
      <c r="B16" s="230"/>
      <c r="C16" s="230"/>
      <c r="D16" s="230"/>
      <c r="E16" s="230"/>
      <c r="F16" s="230"/>
      <c r="G16" s="230"/>
      <c r="H16" s="229"/>
      <c r="I16" s="637" t="s">
        <v>16</v>
      </c>
      <c r="J16" s="638"/>
      <c r="K16" s="202"/>
      <c r="L16" s="201"/>
      <c r="M16" s="135"/>
      <c r="N16" s="202"/>
      <c r="O16" s="201"/>
      <c r="P16" s="135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</row>
    <row r="17" spans="1:28">
      <c r="A17" s="228" t="s">
        <v>21</v>
      </c>
      <c r="B17" s="240"/>
      <c r="C17" s="240"/>
      <c r="D17" s="240"/>
      <c r="E17" s="240"/>
      <c r="F17" s="240"/>
      <c r="G17" s="240"/>
      <c r="H17" s="262"/>
      <c r="I17" s="637"/>
      <c r="J17" s="638"/>
      <c r="K17" s="113"/>
      <c r="L17" s="153"/>
      <c r="M17" s="135"/>
      <c r="N17" s="113"/>
      <c r="O17" s="153"/>
      <c r="P17" s="135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spans="1:28" ht="16.5" thickBot="1">
      <c r="A18" s="236" t="s">
        <v>22</v>
      </c>
      <c r="B18" s="235"/>
      <c r="C18" s="235"/>
      <c r="D18" s="235"/>
      <c r="E18" s="235"/>
      <c r="F18" s="235"/>
      <c r="G18" s="235"/>
      <c r="H18" s="234"/>
      <c r="I18" s="243"/>
      <c r="J18" s="245"/>
      <c r="K18" s="628"/>
      <c r="L18" s="629"/>
      <c r="M18" s="135"/>
      <c r="N18" s="628"/>
      <c r="O18" s="629"/>
      <c r="P18" s="135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1:28">
      <c r="A19" s="261" t="s">
        <v>23</v>
      </c>
      <c r="B19" s="260"/>
      <c r="C19" s="260"/>
      <c r="D19" s="260"/>
      <c r="E19" s="260"/>
      <c r="F19" s="260"/>
      <c r="G19" s="260"/>
      <c r="H19" s="259"/>
      <c r="I19" s="132"/>
      <c r="J19" s="258"/>
      <c r="K19" s="649">
        <f>K21+K26+K29</f>
        <v>6.63</v>
      </c>
      <c r="L19" s="650"/>
      <c r="M19" s="130">
        <f>K19*12*F8</f>
        <v>0</v>
      </c>
      <c r="N19" s="649">
        <f>N21+N26+N29</f>
        <v>6.78</v>
      </c>
      <c r="O19" s="650"/>
      <c r="P19" s="130">
        <f>N19*12*I8</f>
        <v>32454.503999999997</v>
      </c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</row>
    <row r="20" spans="1:28" ht="16.5" thickBot="1">
      <c r="A20" s="257" t="s">
        <v>24</v>
      </c>
      <c r="B20" s="256"/>
      <c r="C20" s="256"/>
      <c r="D20" s="256"/>
      <c r="E20" s="256"/>
      <c r="F20" s="256"/>
      <c r="G20" s="256"/>
      <c r="H20" s="255"/>
      <c r="I20" s="126"/>
      <c r="J20" s="254"/>
      <c r="K20" s="181"/>
      <c r="L20" s="180"/>
      <c r="M20" s="124"/>
      <c r="N20" s="181"/>
      <c r="O20" s="180"/>
      <c r="P20" s="124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</row>
    <row r="21" spans="1:28">
      <c r="A21" s="142" t="s">
        <v>25</v>
      </c>
      <c r="B21" s="141"/>
      <c r="C21" s="141"/>
      <c r="D21" s="141"/>
      <c r="E21" s="141"/>
      <c r="F21" s="141"/>
      <c r="G21" s="141"/>
      <c r="H21" s="139"/>
      <c r="I21" s="637" t="s">
        <v>14</v>
      </c>
      <c r="J21" s="638"/>
      <c r="K21" s="639">
        <v>3.11</v>
      </c>
      <c r="L21" s="640"/>
      <c r="M21" s="135">
        <f>K21*12*F8</f>
        <v>0</v>
      </c>
      <c r="N21" s="639">
        <v>3.16</v>
      </c>
      <c r="O21" s="640"/>
      <c r="P21" s="135">
        <f>N21*12*I8</f>
        <v>15126.288</v>
      </c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</row>
    <row r="22" spans="1:28">
      <c r="A22" s="236" t="s">
        <v>26</v>
      </c>
      <c r="B22" s="235"/>
      <c r="C22" s="235"/>
      <c r="D22" s="235"/>
      <c r="E22" s="235"/>
      <c r="F22" s="235"/>
      <c r="G22" s="235"/>
      <c r="H22" s="234"/>
      <c r="I22" s="253"/>
      <c r="J22" s="252"/>
      <c r="K22" s="113"/>
      <c r="L22" s="153"/>
      <c r="M22" s="135"/>
      <c r="N22" s="113"/>
      <c r="O22" s="153"/>
      <c r="P22" s="135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</row>
    <row r="23" spans="1:28">
      <c r="A23" s="142" t="s">
        <v>15</v>
      </c>
      <c r="B23" s="137"/>
      <c r="C23" s="137"/>
      <c r="D23" s="137"/>
      <c r="E23" s="137"/>
      <c r="F23" s="137"/>
      <c r="G23" s="137"/>
      <c r="H23" s="136"/>
      <c r="I23" s="637" t="s">
        <v>16</v>
      </c>
      <c r="J23" s="638"/>
      <c r="K23" s="113"/>
      <c r="L23" s="153"/>
      <c r="M23" s="135"/>
      <c r="N23" s="113"/>
      <c r="O23" s="153"/>
      <c r="P23" s="135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</row>
    <row r="24" spans="1:28">
      <c r="A24" s="236" t="s">
        <v>17</v>
      </c>
      <c r="B24" s="243"/>
      <c r="C24" s="243"/>
      <c r="D24" s="243"/>
      <c r="E24" s="243"/>
      <c r="F24" s="243"/>
      <c r="G24" s="243"/>
      <c r="H24" s="245"/>
      <c r="I24" s="689"/>
      <c r="J24" s="690"/>
      <c r="K24" s="113"/>
      <c r="L24" s="153"/>
      <c r="M24" s="135"/>
      <c r="N24" s="113"/>
      <c r="O24" s="153"/>
      <c r="P24" s="135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</row>
    <row r="25" spans="1:28">
      <c r="A25" s="233" t="s">
        <v>27</v>
      </c>
      <c r="B25" s="230"/>
      <c r="C25" s="229"/>
      <c r="D25" s="137"/>
      <c r="E25" s="137"/>
      <c r="F25" s="137"/>
      <c r="G25" s="137"/>
      <c r="H25" s="136"/>
      <c r="I25" s="637" t="s">
        <v>16</v>
      </c>
      <c r="J25" s="638"/>
      <c r="K25" s="113"/>
      <c r="L25" s="153"/>
      <c r="M25" s="135"/>
      <c r="N25" s="113"/>
      <c r="O25" s="153"/>
      <c r="P25" s="135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</row>
    <row r="26" spans="1:28">
      <c r="A26" s="142" t="s">
        <v>28</v>
      </c>
      <c r="B26" s="137"/>
      <c r="C26" s="137"/>
      <c r="D26" s="230"/>
      <c r="E26" s="230"/>
      <c r="F26" s="230"/>
      <c r="G26" s="230"/>
      <c r="H26" s="229"/>
      <c r="I26" s="691" t="s">
        <v>19</v>
      </c>
      <c r="J26" s="692"/>
      <c r="K26" s="647">
        <v>1.65</v>
      </c>
      <c r="L26" s="648"/>
      <c r="M26" s="135">
        <f>K26*12*F8</f>
        <v>0</v>
      </c>
      <c r="N26" s="647">
        <v>1.7</v>
      </c>
      <c r="O26" s="648"/>
      <c r="P26" s="135">
        <f>N26*12*I8</f>
        <v>8137.5599999999986</v>
      </c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</row>
    <row r="27" spans="1:28">
      <c r="A27" s="228" t="s">
        <v>29</v>
      </c>
      <c r="B27" s="227"/>
      <c r="C27" s="227"/>
      <c r="D27" s="227"/>
      <c r="E27" s="227"/>
      <c r="F27" s="227"/>
      <c r="G27" s="227"/>
      <c r="H27" s="226"/>
      <c r="I27" s="700" t="s">
        <v>30</v>
      </c>
      <c r="J27" s="701"/>
      <c r="K27" s="113"/>
      <c r="L27" s="153"/>
      <c r="M27" s="135"/>
      <c r="N27" s="113"/>
      <c r="O27" s="153"/>
      <c r="P27" s="135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</row>
    <row r="28" spans="1:28">
      <c r="A28" s="236"/>
      <c r="B28" s="235"/>
      <c r="C28" s="235"/>
      <c r="D28" s="235"/>
      <c r="E28" s="235"/>
      <c r="F28" s="235"/>
      <c r="G28" s="235"/>
      <c r="H28" s="234"/>
      <c r="I28" s="243" t="s">
        <v>31</v>
      </c>
      <c r="J28" s="245"/>
      <c r="K28" s="113"/>
      <c r="L28" s="153"/>
      <c r="M28" s="135"/>
      <c r="N28" s="113"/>
      <c r="O28" s="153"/>
      <c r="P28" s="135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</row>
    <row r="29" spans="1:28">
      <c r="A29" s="228" t="s">
        <v>32</v>
      </c>
      <c r="B29" s="227"/>
      <c r="C29" s="227"/>
      <c r="D29" s="227"/>
      <c r="E29" s="227"/>
      <c r="F29" s="227"/>
      <c r="G29" s="227"/>
      <c r="H29" s="226"/>
      <c r="I29" s="700" t="s">
        <v>19</v>
      </c>
      <c r="J29" s="701"/>
      <c r="K29" s="647">
        <v>1.87</v>
      </c>
      <c r="L29" s="648"/>
      <c r="M29" s="135">
        <f>K29*12*F8</f>
        <v>0</v>
      </c>
      <c r="N29" s="647">
        <v>1.92</v>
      </c>
      <c r="O29" s="648"/>
      <c r="P29" s="135">
        <f>N29*12*I8</f>
        <v>9190.655999999999</v>
      </c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</row>
    <row r="30" spans="1:28">
      <c r="A30" s="236" t="s">
        <v>33</v>
      </c>
      <c r="B30" s="235"/>
      <c r="C30" s="235"/>
      <c r="D30" s="235"/>
      <c r="E30" s="235"/>
      <c r="F30" s="235"/>
      <c r="G30" s="235"/>
      <c r="H30" s="234"/>
      <c r="I30" s="243"/>
      <c r="J30" s="245"/>
      <c r="K30" s="113"/>
      <c r="L30" s="153"/>
      <c r="M30" s="135"/>
      <c r="N30" s="113"/>
      <c r="O30" s="153"/>
      <c r="P30" s="135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  <row r="31" spans="1:28">
      <c r="A31" s="228" t="s">
        <v>34</v>
      </c>
      <c r="B31" s="227"/>
      <c r="C31" s="227"/>
      <c r="D31" s="227"/>
      <c r="E31" s="227"/>
      <c r="F31" s="227"/>
      <c r="G31" s="227"/>
      <c r="H31" s="226"/>
      <c r="I31" s="637" t="s">
        <v>16</v>
      </c>
      <c r="J31" s="638"/>
      <c r="K31" s="113"/>
      <c r="L31" s="153"/>
      <c r="M31" s="135"/>
      <c r="N31" s="113"/>
      <c r="O31" s="153"/>
      <c r="P31" s="135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</row>
    <row r="32" spans="1:28">
      <c r="A32" s="228" t="s">
        <v>35</v>
      </c>
      <c r="B32" s="227"/>
      <c r="C32" s="227"/>
      <c r="D32" s="227"/>
      <c r="E32" s="227"/>
      <c r="F32" s="227"/>
      <c r="G32" s="227"/>
      <c r="H32" s="226"/>
      <c r="I32" s="700" t="s">
        <v>36</v>
      </c>
      <c r="J32" s="701"/>
      <c r="K32" s="173"/>
      <c r="L32" s="190"/>
      <c r="M32" s="251"/>
      <c r="N32" s="173"/>
      <c r="O32" s="190"/>
      <c r="P32" s="251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</row>
    <row r="33" spans="1:28" ht="16.5" thickBot="1">
      <c r="A33" s="236"/>
      <c r="B33" s="235"/>
      <c r="C33" s="235"/>
      <c r="D33" s="235"/>
      <c r="E33" s="235"/>
      <c r="F33" s="235"/>
      <c r="G33" s="235"/>
      <c r="H33" s="234"/>
      <c r="I33" s="711" t="s">
        <v>37</v>
      </c>
      <c r="J33" s="712"/>
      <c r="K33" s="176"/>
      <c r="L33" s="178"/>
      <c r="M33" s="250"/>
      <c r="N33" s="176"/>
      <c r="O33" s="178"/>
      <c r="P33" s="250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</row>
    <row r="34" spans="1:28">
      <c r="A34" s="249" t="s">
        <v>38</v>
      </c>
      <c r="B34" s="248"/>
      <c r="C34" s="248"/>
      <c r="D34" s="248"/>
      <c r="E34" s="248"/>
      <c r="F34" s="248"/>
      <c r="G34" s="132"/>
      <c r="H34" s="131"/>
      <c r="I34" s="132"/>
      <c r="J34" s="131"/>
      <c r="K34" s="652">
        <f>K36+K43+K51+K55+K56+K60</f>
        <v>30.55</v>
      </c>
      <c r="L34" s="650"/>
      <c r="M34" s="130">
        <f>M36+M43+M51+M55+M56+M60</f>
        <v>0</v>
      </c>
      <c r="N34" s="652">
        <f>N36+N43+N51+N55+N56+N60</f>
        <v>32.200000000000003</v>
      </c>
      <c r="O34" s="650"/>
      <c r="P34" s="130">
        <f>P36+P43+P51+P55+P56+P60</f>
        <v>154134.96</v>
      </c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</row>
    <row r="35" spans="1:28" ht="16.5" thickBot="1">
      <c r="A35" s="247"/>
      <c r="B35" s="126"/>
      <c r="C35" s="126"/>
      <c r="D35" s="126"/>
      <c r="E35" s="126"/>
      <c r="F35" s="126"/>
      <c r="G35" s="126"/>
      <c r="H35" s="125"/>
      <c r="I35" s="126"/>
      <c r="J35" s="125"/>
      <c r="K35" s="181"/>
      <c r="L35" s="180"/>
      <c r="M35" s="124"/>
      <c r="N35" s="181"/>
      <c r="O35" s="180"/>
      <c r="P35" s="124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</row>
    <row r="36" spans="1:28" ht="16.5" thickBot="1">
      <c r="A36" s="619" t="s">
        <v>39</v>
      </c>
      <c r="B36" s="620"/>
      <c r="C36" s="620"/>
      <c r="D36" s="620"/>
      <c r="E36" s="620"/>
      <c r="F36" s="620"/>
      <c r="G36" s="620"/>
      <c r="H36" s="679"/>
      <c r="I36" s="221"/>
      <c r="J36" s="220"/>
      <c r="K36" s="653">
        <f>K37+K38+K39+K41+K42</f>
        <v>5.8199999999999994</v>
      </c>
      <c r="L36" s="654"/>
      <c r="M36" s="219">
        <f>K36*12*F8</f>
        <v>0</v>
      </c>
      <c r="N36" s="653">
        <f>N37+N38+N39+N41+N42</f>
        <v>6.07</v>
      </c>
      <c r="O36" s="654"/>
      <c r="P36" s="219">
        <f>N36*12*I8</f>
        <v>29055.876</v>
      </c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</row>
    <row r="37" spans="1:28">
      <c r="A37" s="236" t="s">
        <v>40</v>
      </c>
      <c r="B37" s="235"/>
      <c r="C37" s="235"/>
      <c r="D37" s="235"/>
      <c r="E37" s="235"/>
      <c r="F37" s="235"/>
      <c r="G37" s="235"/>
      <c r="H37" s="234"/>
      <c r="I37" s="689" t="s">
        <v>41</v>
      </c>
      <c r="J37" s="690"/>
      <c r="K37" s="639">
        <v>1.23</v>
      </c>
      <c r="L37" s="640"/>
      <c r="M37" s="135">
        <f>K37*12*F8</f>
        <v>0</v>
      </c>
      <c r="N37" s="639">
        <v>1.28</v>
      </c>
      <c r="O37" s="640"/>
      <c r="P37" s="135">
        <f>N37*12*I8</f>
        <v>6127.1039999999994</v>
      </c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</row>
    <row r="38" spans="1:28">
      <c r="A38" s="233" t="s">
        <v>42</v>
      </c>
      <c r="B38" s="232"/>
      <c r="C38" s="232"/>
      <c r="D38" s="232"/>
      <c r="E38" s="232"/>
      <c r="F38" s="232"/>
      <c r="G38" s="232"/>
      <c r="H38" s="231"/>
      <c r="I38" s="691" t="s">
        <v>43</v>
      </c>
      <c r="J38" s="692"/>
      <c r="K38" s="647">
        <v>2.9</v>
      </c>
      <c r="L38" s="648"/>
      <c r="M38" s="135">
        <f>K38*12*F8</f>
        <v>0</v>
      </c>
      <c r="N38" s="647">
        <v>2.95</v>
      </c>
      <c r="O38" s="648"/>
      <c r="P38" s="135">
        <f>N38*12*I8</f>
        <v>14121.060000000001</v>
      </c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</row>
    <row r="39" spans="1:28">
      <c r="A39" s="228" t="s">
        <v>44</v>
      </c>
      <c r="B39" s="227"/>
      <c r="C39" s="227"/>
      <c r="D39" s="227"/>
      <c r="E39" s="227"/>
      <c r="F39" s="227"/>
      <c r="G39" s="227"/>
      <c r="H39" s="226"/>
      <c r="I39" s="700" t="s">
        <v>19</v>
      </c>
      <c r="J39" s="701"/>
      <c r="K39" s="647">
        <v>0.33</v>
      </c>
      <c r="L39" s="648"/>
      <c r="M39" s="135">
        <f>K39*12*F8</f>
        <v>0</v>
      </c>
      <c r="N39" s="647">
        <v>0.38</v>
      </c>
      <c r="O39" s="648"/>
      <c r="P39" s="135">
        <f>N39*12*I8</f>
        <v>1818.9840000000002</v>
      </c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</row>
    <row r="40" spans="1:28">
      <c r="A40" s="246" t="s">
        <v>45</v>
      </c>
      <c r="B40" s="243"/>
      <c r="C40" s="243"/>
      <c r="D40" s="243"/>
      <c r="E40" s="235"/>
      <c r="F40" s="235"/>
      <c r="G40" s="235"/>
      <c r="H40" s="234"/>
      <c r="I40" s="243"/>
      <c r="J40" s="245"/>
      <c r="K40" s="154"/>
      <c r="L40" s="153"/>
      <c r="M40" s="135"/>
      <c r="N40" s="154"/>
      <c r="O40" s="153"/>
      <c r="P40" s="135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</row>
    <row r="41" spans="1:28">
      <c r="A41" s="233" t="s">
        <v>46</v>
      </c>
      <c r="B41" s="232"/>
      <c r="C41" s="232"/>
      <c r="D41" s="232"/>
      <c r="E41" s="232"/>
      <c r="F41" s="232"/>
      <c r="G41" s="232"/>
      <c r="H41" s="231"/>
      <c r="I41" s="691" t="s">
        <v>14</v>
      </c>
      <c r="J41" s="692"/>
      <c r="K41" s="647">
        <v>0.1</v>
      </c>
      <c r="L41" s="648"/>
      <c r="M41" s="135">
        <f>K41*12*F8</f>
        <v>0</v>
      </c>
      <c r="N41" s="647">
        <v>0.15</v>
      </c>
      <c r="O41" s="648"/>
      <c r="P41" s="135">
        <f>N41*12*I8</f>
        <v>718.01999999999987</v>
      </c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</row>
    <row r="42" spans="1:28" ht="16.5" thickBot="1">
      <c r="A42" s="228" t="s">
        <v>47</v>
      </c>
      <c r="B42" s="227"/>
      <c r="C42" s="227"/>
      <c r="D42" s="227"/>
      <c r="E42" s="227"/>
      <c r="F42" s="227"/>
      <c r="G42" s="227"/>
      <c r="H42" s="226"/>
      <c r="I42" s="693" t="s">
        <v>14</v>
      </c>
      <c r="J42" s="694"/>
      <c r="K42" s="695">
        <v>1.26</v>
      </c>
      <c r="L42" s="696"/>
      <c r="M42" s="135">
        <f>K42*12*F8</f>
        <v>0</v>
      </c>
      <c r="N42" s="695">
        <v>1.31</v>
      </c>
      <c r="O42" s="696"/>
      <c r="P42" s="135">
        <f>N42*12*I8</f>
        <v>6270.7079999999996</v>
      </c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</row>
    <row r="43" spans="1:28" ht="16.5" thickBot="1">
      <c r="A43" s="704" t="s">
        <v>48</v>
      </c>
      <c r="B43" s="705"/>
      <c r="C43" s="705"/>
      <c r="D43" s="705"/>
      <c r="E43" s="705"/>
      <c r="F43" s="705"/>
      <c r="G43" s="705"/>
      <c r="H43" s="706"/>
      <c r="I43" s="221"/>
      <c r="J43" s="220"/>
      <c r="K43" s="651">
        <f>K44+K45+K47+K48+K49+K50</f>
        <v>3.21</v>
      </c>
      <c r="L43" s="654"/>
      <c r="M43" s="219">
        <f>K43*12*F8</f>
        <v>0</v>
      </c>
      <c r="N43" s="651">
        <f>N44+N45+N47+N48+N49+N50</f>
        <v>3.51</v>
      </c>
      <c r="O43" s="654"/>
      <c r="P43" s="219">
        <f>N43*12*I8</f>
        <v>16801.667999999998</v>
      </c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</row>
    <row r="44" spans="1:28">
      <c r="A44" s="244" t="s">
        <v>49</v>
      </c>
      <c r="B44" s="243"/>
      <c r="C44" s="243"/>
      <c r="D44" s="243"/>
      <c r="E44" s="243"/>
      <c r="F44" s="235"/>
      <c r="G44" s="235"/>
      <c r="H44" s="234"/>
      <c r="I44" s="242"/>
      <c r="J44" s="136"/>
      <c r="K44" s="639">
        <v>0.14000000000000001</v>
      </c>
      <c r="L44" s="640"/>
      <c r="M44" s="135">
        <f>K44*12*F8</f>
        <v>0</v>
      </c>
      <c r="N44" s="639">
        <v>0.19</v>
      </c>
      <c r="O44" s="640"/>
      <c r="P44" s="135">
        <f>N44*12*I8</f>
        <v>909.49200000000008</v>
      </c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</row>
    <row r="45" spans="1:28">
      <c r="A45" s="241" t="s">
        <v>50</v>
      </c>
      <c r="B45" s="240"/>
      <c r="C45" s="240"/>
      <c r="D45" s="240"/>
      <c r="E45" s="240"/>
      <c r="F45" s="227"/>
      <c r="G45" s="227"/>
      <c r="H45" s="226"/>
      <c r="I45" s="637" t="s">
        <v>51</v>
      </c>
      <c r="J45" s="638"/>
      <c r="K45" s="647">
        <v>1.65</v>
      </c>
      <c r="L45" s="648"/>
      <c r="M45" s="135">
        <f>K45*12*F8</f>
        <v>0</v>
      </c>
      <c r="N45" s="647">
        <v>1.7</v>
      </c>
      <c r="O45" s="648"/>
      <c r="P45" s="135">
        <f>N45*12*I8</f>
        <v>8137.5599999999986</v>
      </c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</row>
    <row r="46" spans="1:28">
      <c r="A46" s="236" t="s">
        <v>52</v>
      </c>
      <c r="B46" s="235"/>
      <c r="C46" s="235"/>
      <c r="D46" s="235"/>
      <c r="E46" s="235"/>
      <c r="F46" s="235"/>
      <c r="G46" s="235"/>
      <c r="H46" s="234"/>
      <c r="I46" s="689" t="s">
        <v>53</v>
      </c>
      <c r="J46" s="690"/>
      <c r="K46" s="113"/>
      <c r="L46" s="153"/>
      <c r="M46" s="135"/>
      <c r="N46" s="113"/>
      <c r="O46" s="153"/>
      <c r="P46" s="135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</row>
    <row r="47" spans="1:28">
      <c r="A47" s="233" t="s">
        <v>54</v>
      </c>
      <c r="B47" s="232"/>
      <c r="C47" s="232"/>
      <c r="D47" s="232"/>
      <c r="E47" s="232"/>
      <c r="F47" s="232"/>
      <c r="G47" s="232"/>
      <c r="H47" s="231"/>
      <c r="I47" s="691" t="s">
        <v>55</v>
      </c>
      <c r="J47" s="692"/>
      <c r="K47" s="647">
        <v>0.88</v>
      </c>
      <c r="L47" s="648"/>
      <c r="M47" s="135">
        <f>K47*12*F8</f>
        <v>0</v>
      </c>
      <c r="N47" s="647">
        <v>0.93</v>
      </c>
      <c r="O47" s="648"/>
      <c r="P47" s="135">
        <f>N47*12*I8</f>
        <v>4451.7240000000002</v>
      </c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</row>
    <row r="48" spans="1:28">
      <c r="A48" s="233" t="s">
        <v>56</v>
      </c>
      <c r="B48" s="232"/>
      <c r="C48" s="232"/>
      <c r="D48" s="232"/>
      <c r="E48" s="232"/>
      <c r="F48" s="232"/>
      <c r="G48" s="232"/>
      <c r="H48" s="231"/>
      <c r="I48" s="691" t="s">
        <v>57</v>
      </c>
      <c r="J48" s="692"/>
      <c r="K48" s="647">
        <v>0.25</v>
      </c>
      <c r="L48" s="648"/>
      <c r="M48" s="135">
        <f>K48*12*F8</f>
        <v>0</v>
      </c>
      <c r="N48" s="647">
        <v>0.3</v>
      </c>
      <c r="O48" s="648"/>
      <c r="P48" s="135">
        <f>N48*12*I8</f>
        <v>1436.0399999999997</v>
      </c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</row>
    <row r="49" spans="1:28">
      <c r="A49" s="228" t="s">
        <v>58</v>
      </c>
      <c r="B49" s="227"/>
      <c r="C49" s="227"/>
      <c r="D49" s="227"/>
      <c r="E49" s="227"/>
      <c r="F49" s="227"/>
      <c r="G49" s="227"/>
      <c r="H49" s="226"/>
      <c r="I49" s="691" t="s">
        <v>59</v>
      </c>
      <c r="J49" s="692"/>
      <c r="K49" s="628">
        <v>0.13</v>
      </c>
      <c r="L49" s="629"/>
      <c r="M49" s="135">
        <f>K49*12*F8</f>
        <v>0</v>
      </c>
      <c r="N49" s="628">
        <v>0.18</v>
      </c>
      <c r="O49" s="629"/>
      <c r="P49" s="135">
        <f>N49*12*I8</f>
        <v>861.62400000000002</v>
      </c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</row>
    <row r="50" spans="1:28" ht="16.5" thickBot="1">
      <c r="A50" s="228" t="s">
        <v>60</v>
      </c>
      <c r="B50" s="227"/>
      <c r="C50" s="227"/>
      <c r="D50" s="227"/>
      <c r="E50" s="227"/>
      <c r="F50" s="227"/>
      <c r="G50" s="227"/>
      <c r="H50" s="226"/>
      <c r="I50" s="693" t="s">
        <v>61</v>
      </c>
      <c r="J50" s="694"/>
      <c r="K50" s="622">
        <v>0.16</v>
      </c>
      <c r="L50" s="623"/>
      <c r="M50" s="239">
        <f>K50*12*F8</f>
        <v>0</v>
      </c>
      <c r="N50" s="622">
        <v>0.21</v>
      </c>
      <c r="O50" s="623"/>
      <c r="P50" s="239">
        <f>N50*12*I8</f>
        <v>1005.228</v>
      </c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</row>
    <row r="51" spans="1:28" ht="16.5" thickBot="1">
      <c r="A51" s="704" t="s">
        <v>109</v>
      </c>
      <c r="B51" s="705"/>
      <c r="C51" s="705"/>
      <c r="D51" s="705"/>
      <c r="E51" s="705"/>
      <c r="F51" s="705"/>
      <c r="G51" s="705"/>
      <c r="H51" s="706"/>
      <c r="I51" s="238"/>
      <c r="J51" s="237"/>
      <c r="K51" s="624">
        <f>K52+K53+K54</f>
        <v>2.14</v>
      </c>
      <c r="L51" s="625"/>
      <c r="M51" s="219">
        <f>K51*12*F8</f>
        <v>0</v>
      </c>
      <c r="N51" s="624">
        <f>N52+N53+N54</f>
        <v>2.29</v>
      </c>
      <c r="O51" s="625"/>
      <c r="P51" s="219">
        <f>N51*12*I8</f>
        <v>10961.771999999999</v>
      </c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</row>
    <row r="52" spans="1:28">
      <c r="A52" s="236" t="s">
        <v>63</v>
      </c>
      <c r="B52" s="235"/>
      <c r="C52" s="235"/>
      <c r="D52" s="235"/>
      <c r="E52" s="235"/>
      <c r="F52" s="235"/>
      <c r="G52" s="235"/>
      <c r="H52" s="234"/>
      <c r="I52" s="707" t="s">
        <v>64</v>
      </c>
      <c r="J52" s="708"/>
      <c r="K52" s="626">
        <v>1.03</v>
      </c>
      <c r="L52" s="627"/>
      <c r="M52" s="135">
        <f>K52*12*F8</f>
        <v>0</v>
      </c>
      <c r="N52" s="626">
        <v>1.08</v>
      </c>
      <c r="O52" s="627"/>
      <c r="P52" s="135">
        <f>N52*12*I8</f>
        <v>5169.7439999999997</v>
      </c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</row>
    <row r="53" spans="1:28">
      <c r="A53" s="233" t="s">
        <v>65</v>
      </c>
      <c r="B53" s="232"/>
      <c r="C53" s="232"/>
      <c r="D53" s="232"/>
      <c r="E53" s="232"/>
      <c r="F53" s="232"/>
      <c r="G53" s="232"/>
      <c r="H53" s="231"/>
      <c r="I53" s="230" t="s">
        <v>66</v>
      </c>
      <c r="J53" s="229"/>
      <c r="K53" s="628">
        <v>0.82</v>
      </c>
      <c r="L53" s="629"/>
      <c r="M53" s="135">
        <f>K53*12*F8</f>
        <v>0</v>
      </c>
      <c r="N53" s="628">
        <v>0.87</v>
      </c>
      <c r="O53" s="629"/>
      <c r="P53" s="135">
        <f>N53*12*I8</f>
        <v>4164.5159999999996</v>
      </c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</row>
    <row r="54" spans="1:28" ht="16.5" thickBot="1">
      <c r="A54" s="228" t="s">
        <v>58</v>
      </c>
      <c r="B54" s="227"/>
      <c r="C54" s="227"/>
      <c r="D54" s="227"/>
      <c r="E54" s="227"/>
      <c r="F54" s="227"/>
      <c r="G54" s="227"/>
      <c r="H54" s="226"/>
      <c r="I54" s="693" t="s">
        <v>59</v>
      </c>
      <c r="J54" s="694"/>
      <c r="K54" s="622">
        <v>0.28999999999999998</v>
      </c>
      <c r="L54" s="623"/>
      <c r="M54" s="135">
        <f>K54*12*F8</f>
        <v>0</v>
      </c>
      <c r="N54" s="622">
        <v>0.34</v>
      </c>
      <c r="O54" s="623"/>
      <c r="P54" s="135">
        <f>N54*12*I8</f>
        <v>1627.5119999999999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</row>
    <row r="55" spans="1:28" ht="16.5" thickBot="1">
      <c r="A55" s="224" t="s">
        <v>108</v>
      </c>
      <c r="B55" s="223"/>
      <c r="C55" s="223"/>
      <c r="D55" s="223"/>
      <c r="E55" s="223"/>
      <c r="F55" s="223"/>
      <c r="G55" s="223"/>
      <c r="H55" s="222"/>
      <c r="I55" s="709" t="s">
        <v>68</v>
      </c>
      <c r="J55" s="710"/>
      <c r="K55" s="651">
        <v>17.079999999999998</v>
      </c>
      <c r="L55" s="625"/>
      <c r="M55" s="219">
        <f>K55*12*F8</f>
        <v>0</v>
      </c>
      <c r="N55" s="651">
        <v>17.93</v>
      </c>
      <c r="O55" s="625"/>
      <c r="P55" s="219">
        <f>N55*12*I8</f>
        <v>85827.323999999993</v>
      </c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</row>
    <row r="56" spans="1:28" ht="16.5" thickBot="1">
      <c r="A56" s="619" t="s">
        <v>107</v>
      </c>
      <c r="B56" s="620"/>
      <c r="C56" s="620"/>
      <c r="D56" s="620"/>
      <c r="E56" s="620"/>
      <c r="F56" s="620"/>
      <c r="G56" s="620"/>
      <c r="H56" s="679"/>
      <c r="I56" s="221"/>
      <c r="J56" s="220"/>
      <c r="K56" s="651">
        <v>2.1</v>
      </c>
      <c r="L56" s="625"/>
      <c r="M56" s="219">
        <f>K56*12*F8</f>
        <v>0</v>
      </c>
      <c r="N56" s="651">
        <v>2.15</v>
      </c>
      <c r="O56" s="625"/>
      <c r="P56" s="219">
        <f>N56*12*I8</f>
        <v>10291.619999999999</v>
      </c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</row>
    <row r="57" spans="1:28">
      <c r="A57" s="142" t="s">
        <v>70</v>
      </c>
      <c r="B57" s="141"/>
      <c r="C57" s="141"/>
      <c r="D57" s="141"/>
      <c r="E57" s="141"/>
      <c r="F57" s="141"/>
      <c r="G57" s="141"/>
      <c r="H57" s="139"/>
      <c r="I57" s="617" t="s">
        <v>71</v>
      </c>
      <c r="J57" s="618"/>
      <c r="K57" s="111"/>
      <c r="L57" s="144"/>
      <c r="M57" s="135"/>
      <c r="N57" s="111"/>
      <c r="O57" s="144"/>
      <c r="P57" s="135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</row>
    <row r="58" spans="1:28">
      <c r="A58" s="142" t="s">
        <v>72</v>
      </c>
      <c r="B58" s="141"/>
      <c r="C58" s="141"/>
      <c r="D58" s="141"/>
      <c r="E58" s="141"/>
      <c r="F58" s="141"/>
      <c r="G58" s="141"/>
      <c r="H58" s="139"/>
      <c r="I58" s="137"/>
      <c r="J58" s="136"/>
      <c r="K58" s="111"/>
      <c r="L58" s="144"/>
      <c r="M58" s="135"/>
      <c r="N58" s="111"/>
      <c r="O58" s="144"/>
      <c r="P58" s="135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</row>
    <row r="59" spans="1:28" ht="16.5" thickBot="1">
      <c r="A59" s="142" t="s">
        <v>73</v>
      </c>
      <c r="B59" s="141"/>
      <c r="C59" s="141"/>
      <c r="D59" s="141"/>
      <c r="E59" s="141"/>
      <c r="F59" s="141"/>
      <c r="G59" s="141"/>
      <c r="H59" s="139"/>
      <c r="I59" s="225"/>
      <c r="J59" s="136"/>
      <c r="K59" s="111"/>
      <c r="L59" s="144"/>
      <c r="M59" s="135"/>
      <c r="N59" s="111"/>
      <c r="O59" s="144"/>
      <c r="P59" s="135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</row>
    <row r="60" spans="1:28" ht="16.5" thickBot="1">
      <c r="A60" s="224" t="s">
        <v>106</v>
      </c>
      <c r="B60" s="223"/>
      <c r="C60" s="223"/>
      <c r="D60" s="223"/>
      <c r="E60" s="223"/>
      <c r="F60" s="223"/>
      <c r="G60" s="223"/>
      <c r="H60" s="222"/>
      <c r="I60" s="221"/>
      <c r="J60" s="220"/>
      <c r="K60" s="651">
        <v>0.2</v>
      </c>
      <c r="L60" s="625"/>
      <c r="M60" s="219">
        <f>K60*12*F8</f>
        <v>0</v>
      </c>
      <c r="N60" s="651">
        <v>0.25</v>
      </c>
      <c r="O60" s="625"/>
      <c r="P60" s="219">
        <f>N60*12*I8</f>
        <v>1196.6999999999998</v>
      </c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</row>
    <row r="61" spans="1:28">
      <c r="A61" s="142" t="s">
        <v>75</v>
      </c>
      <c r="B61" s="141"/>
      <c r="C61" s="141"/>
      <c r="D61" s="141"/>
      <c r="E61" s="141"/>
      <c r="F61" s="141"/>
      <c r="G61" s="141"/>
      <c r="H61" s="139"/>
      <c r="I61" s="617" t="s">
        <v>14</v>
      </c>
      <c r="J61" s="618"/>
      <c r="K61" s="152"/>
      <c r="L61" s="144"/>
      <c r="M61" s="135"/>
      <c r="N61" s="152"/>
      <c r="O61" s="144"/>
      <c r="P61" s="135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</row>
    <row r="62" spans="1:28" ht="16.5" thickBot="1">
      <c r="A62" s="142" t="s">
        <v>76</v>
      </c>
      <c r="B62" s="141"/>
      <c r="C62" s="141"/>
      <c r="D62" s="141"/>
      <c r="E62" s="141"/>
      <c r="F62" s="141"/>
      <c r="G62" s="141"/>
      <c r="H62" s="139"/>
      <c r="I62" s="137"/>
      <c r="J62" s="136"/>
      <c r="K62" s="152"/>
      <c r="L62" s="144"/>
      <c r="M62" s="135"/>
      <c r="N62" s="152"/>
      <c r="O62" s="144"/>
      <c r="P62" s="135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</row>
    <row r="63" spans="1:28" ht="16.5" thickBot="1">
      <c r="A63" s="619" t="s">
        <v>105</v>
      </c>
      <c r="B63" s="620"/>
      <c r="C63" s="620"/>
      <c r="D63" s="620"/>
      <c r="E63" s="620"/>
      <c r="F63" s="620"/>
      <c r="G63" s="620"/>
      <c r="H63" s="679"/>
      <c r="I63" s="221"/>
      <c r="J63" s="220"/>
      <c r="K63" s="651">
        <v>7.3</v>
      </c>
      <c r="L63" s="625"/>
      <c r="M63" s="219">
        <f>K63*12*F8</f>
        <v>0</v>
      </c>
      <c r="N63" s="651">
        <v>7.35</v>
      </c>
      <c r="O63" s="625"/>
      <c r="P63" s="219">
        <f>N63*12*I8</f>
        <v>35182.979999999996</v>
      </c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</row>
    <row r="64" spans="1:28">
      <c r="A64" s="142" t="s">
        <v>78</v>
      </c>
      <c r="B64" s="140"/>
      <c r="C64" s="140"/>
      <c r="D64" s="140"/>
      <c r="E64" s="140"/>
      <c r="F64" s="141"/>
      <c r="G64" s="140"/>
      <c r="H64" s="139"/>
      <c r="I64" s="637" t="s">
        <v>79</v>
      </c>
      <c r="J64" s="638"/>
      <c r="K64" s="111"/>
      <c r="L64" s="144"/>
      <c r="M64" s="135"/>
      <c r="N64" s="111"/>
      <c r="O64" s="144"/>
      <c r="P64" s="135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</row>
    <row r="65" spans="1:28">
      <c r="A65" s="142" t="s">
        <v>80</v>
      </c>
      <c r="B65" s="140"/>
      <c r="C65" s="140"/>
      <c r="D65" s="140"/>
      <c r="E65" s="140"/>
      <c r="F65" s="141"/>
      <c r="G65" s="140"/>
      <c r="H65" s="139"/>
      <c r="I65" s="637" t="s">
        <v>81</v>
      </c>
      <c r="J65" s="638"/>
      <c r="K65" s="111"/>
      <c r="L65" s="144"/>
      <c r="M65" s="135"/>
      <c r="N65" s="111"/>
      <c r="O65" s="144"/>
      <c r="P65" s="135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</row>
    <row r="66" spans="1:28">
      <c r="A66" s="142" t="s">
        <v>82</v>
      </c>
      <c r="B66" s="140"/>
      <c r="C66" s="140"/>
      <c r="D66" s="140"/>
      <c r="E66" s="140"/>
      <c r="F66" s="141"/>
      <c r="G66" s="140"/>
      <c r="H66" s="139"/>
      <c r="I66" s="637" t="s">
        <v>83</v>
      </c>
      <c r="J66" s="638"/>
      <c r="K66" s="111"/>
      <c r="L66" s="144"/>
      <c r="M66" s="135"/>
      <c r="N66" s="111"/>
      <c r="O66" s="144"/>
      <c r="P66" s="135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</row>
    <row r="67" spans="1:28">
      <c r="A67" s="142" t="s">
        <v>84</v>
      </c>
      <c r="B67" s="140"/>
      <c r="C67" s="140"/>
      <c r="D67" s="140"/>
      <c r="E67" s="140"/>
      <c r="F67" s="141"/>
      <c r="G67" s="140"/>
      <c r="H67" s="139"/>
      <c r="I67" s="637" t="s">
        <v>85</v>
      </c>
      <c r="J67" s="638"/>
      <c r="K67" s="111"/>
      <c r="L67" s="144"/>
      <c r="M67" s="135"/>
      <c r="N67" s="111"/>
      <c r="O67" s="144"/>
      <c r="P67" s="135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</row>
    <row r="68" spans="1:28">
      <c r="A68" s="142" t="s">
        <v>86</v>
      </c>
      <c r="B68" s="140"/>
      <c r="C68" s="140"/>
      <c r="D68" s="140"/>
      <c r="E68" s="140"/>
      <c r="F68" s="141"/>
      <c r="G68" s="140"/>
      <c r="H68" s="139"/>
      <c r="I68" s="637" t="s">
        <v>87</v>
      </c>
      <c r="J68" s="638"/>
      <c r="K68" s="111"/>
      <c r="L68" s="144"/>
      <c r="M68" s="135"/>
      <c r="N68" s="111"/>
      <c r="O68" s="144"/>
      <c r="P68" s="135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</row>
    <row r="69" spans="1:28">
      <c r="A69" s="142" t="s">
        <v>88</v>
      </c>
      <c r="B69" s="140"/>
      <c r="C69" s="140"/>
      <c r="D69" s="140"/>
      <c r="E69" s="140"/>
      <c r="F69" s="141"/>
      <c r="G69" s="140"/>
      <c r="H69" s="139"/>
      <c r="I69" s="137"/>
      <c r="J69" s="136"/>
      <c r="K69" s="111"/>
      <c r="L69" s="144"/>
      <c r="M69" s="135"/>
      <c r="N69" s="111"/>
      <c r="O69" s="144"/>
      <c r="P69" s="135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</row>
    <row r="70" spans="1:28">
      <c r="A70" s="142" t="s">
        <v>89</v>
      </c>
      <c r="B70" s="140"/>
      <c r="C70" s="140"/>
      <c r="D70" s="140"/>
      <c r="E70" s="140"/>
      <c r="F70" s="141"/>
      <c r="G70" s="140"/>
      <c r="H70" s="139"/>
      <c r="I70" s="137"/>
      <c r="J70" s="136"/>
      <c r="K70" s="111"/>
      <c r="L70" s="144"/>
      <c r="M70" s="135"/>
      <c r="N70" s="111"/>
      <c r="O70" s="144"/>
      <c r="P70" s="135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</row>
    <row r="71" spans="1:28">
      <c r="A71" s="142" t="s">
        <v>90</v>
      </c>
      <c r="B71" s="140"/>
      <c r="C71" s="140"/>
      <c r="D71" s="140"/>
      <c r="E71" s="140"/>
      <c r="F71" s="141"/>
      <c r="G71" s="140"/>
      <c r="H71" s="139"/>
      <c r="I71" s="137"/>
      <c r="J71" s="136"/>
      <c r="K71" s="111"/>
      <c r="L71" s="144"/>
      <c r="M71" s="135"/>
      <c r="N71" s="111"/>
      <c r="O71" s="144"/>
      <c r="P71" s="135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</row>
    <row r="72" spans="1:28">
      <c r="A72" s="142" t="s">
        <v>91</v>
      </c>
      <c r="B72" s="140"/>
      <c r="C72" s="140"/>
      <c r="D72" s="140"/>
      <c r="E72" s="140"/>
      <c r="F72" s="141"/>
      <c r="G72" s="140"/>
      <c r="H72" s="139"/>
      <c r="I72" s="137"/>
      <c r="J72" s="136"/>
      <c r="K72" s="111"/>
      <c r="L72" s="144"/>
      <c r="M72" s="135"/>
      <c r="N72" s="111"/>
      <c r="O72" s="144"/>
      <c r="P72" s="135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</row>
    <row r="73" spans="1:28">
      <c r="A73" s="142" t="s">
        <v>92</v>
      </c>
      <c r="B73" s="140"/>
      <c r="C73" s="140"/>
      <c r="D73" s="140"/>
      <c r="E73" s="140"/>
      <c r="F73" s="141"/>
      <c r="G73" s="140"/>
      <c r="H73" s="139"/>
      <c r="I73" s="137"/>
      <c r="J73" s="136"/>
      <c r="K73" s="111"/>
      <c r="L73" s="144"/>
      <c r="M73" s="135"/>
      <c r="N73" s="111"/>
      <c r="O73" s="144"/>
      <c r="P73" s="135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</row>
    <row r="74" spans="1:28" ht="16.5" thickBot="1">
      <c r="A74" s="614" t="s">
        <v>93</v>
      </c>
      <c r="B74" s="615"/>
      <c r="C74" s="615"/>
      <c r="D74" s="615"/>
      <c r="E74" s="615"/>
      <c r="F74" s="615"/>
      <c r="G74" s="615"/>
      <c r="H74" s="616"/>
      <c r="I74" s="137"/>
      <c r="J74" s="136"/>
      <c r="K74" s="154"/>
      <c r="L74" s="153"/>
      <c r="M74" s="135"/>
      <c r="N74" s="154"/>
      <c r="O74" s="153"/>
      <c r="P74" s="135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</row>
    <row r="75" spans="1:28">
      <c r="A75" s="134" t="s">
        <v>94</v>
      </c>
      <c r="B75" s="133"/>
      <c r="C75" s="133"/>
      <c r="D75" s="133"/>
      <c r="E75" s="133"/>
      <c r="F75" s="133"/>
      <c r="G75" s="133"/>
      <c r="H75" s="133"/>
      <c r="I75" s="617" t="s">
        <v>95</v>
      </c>
      <c r="J75" s="618"/>
      <c r="K75" s="185"/>
      <c r="L75" s="184"/>
      <c r="M75" s="130"/>
      <c r="N75" s="185"/>
      <c r="O75" s="184"/>
      <c r="P75" s="130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</row>
    <row r="76" spans="1:28" ht="16.5" thickBot="1">
      <c r="A76" s="129" t="s">
        <v>96</v>
      </c>
      <c r="B76" s="128"/>
      <c r="C76" s="128"/>
      <c r="D76" s="128"/>
      <c r="E76" s="128"/>
      <c r="F76" s="128"/>
      <c r="G76" s="128"/>
      <c r="H76" s="128"/>
      <c r="I76" s="127"/>
      <c r="J76" s="125"/>
      <c r="K76" s="181"/>
      <c r="L76" s="180"/>
      <c r="M76" s="124"/>
      <c r="N76" s="181"/>
      <c r="O76" s="180"/>
      <c r="P76" s="124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</row>
    <row r="77" spans="1:28" ht="16.5" thickBot="1">
      <c r="A77" s="619" t="s">
        <v>97</v>
      </c>
      <c r="B77" s="620"/>
      <c r="C77" s="620"/>
      <c r="D77" s="620"/>
      <c r="E77" s="620"/>
      <c r="F77" s="620"/>
      <c r="G77" s="620"/>
      <c r="H77" s="621"/>
      <c r="I77" s="680" t="s">
        <v>98</v>
      </c>
      <c r="J77" s="686"/>
      <c r="K77" s="687">
        <v>1.68</v>
      </c>
      <c r="L77" s="688"/>
      <c r="M77" s="115">
        <f>K77*12*F8</f>
        <v>0</v>
      </c>
      <c r="N77" s="687">
        <v>1.73</v>
      </c>
      <c r="O77" s="688"/>
      <c r="P77" s="115">
        <f>N77*12*I8</f>
        <v>8281.1639999999989</v>
      </c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</row>
    <row r="78" spans="1:28" ht="16.5" thickBot="1">
      <c r="A78" s="123" t="s">
        <v>138</v>
      </c>
      <c r="B78" s="122"/>
      <c r="C78" s="122"/>
      <c r="D78" s="122"/>
      <c r="E78" s="122"/>
      <c r="F78" s="122"/>
      <c r="G78" s="122"/>
      <c r="H78" s="122"/>
      <c r="I78" s="680" t="s">
        <v>95</v>
      </c>
      <c r="J78" s="681"/>
      <c r="K78" s="687">
        <v>0.9</v>
      </c>
      <c r="L78" s="688"/>
      <c r="M78" s="115">
        <f>K78*F8*12</f>
        <v>0</v>
      </c>
      <c r="N78" s="687">
        <v>0.95</v>
      </c>
      <c r="O78" s="688"/>
      <c r="P78" s="115">
        <f>N78*I8*12</f>
        <v>4547.46</v>
      </c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</row>
    <row r="79" spans="1:28" ht="16.5" thickBot="1">
      <c r="A79" s="123" t="s">
        <v>100</v>
      </c>
      <c r="B79" s="122"/>
      <c r="C79" s="122"/>
      <c r="D79" s="122"/>
      <c r="E79" s="122"/>
      <c r="F79" s="122"/>
      <c r="G79" s="122"/>
      <c r="H79" s="122"/>
      <c r="I79" s="121"/>
      <c r="J79" s="120"/>
      <c r="K79" s="687">
        <v>3.36</v>
      </c>
      <c r="L79" s="688"/>
      <c r="M79" s="115"/>
      <c r="N79" s="687">
        <v>3.54</v>
      </c>
      <c r="O79" s="688"/>
      <c r="P79" s="115">
        <f>I8*N79*12</f>
        <v>16945.272000000001</v>
      </c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</row>
    <row r="80" spans="1:28" ht="16.5" thickBot="1">
      <c r="A80" s="671" t="s">
        <v>137</v>
      </c>
      <c r="B80" s="672"/>
      <c r="C80" s="672"/>
      <c r="D80" s="672"/>
      <c r="E80" s="672"/>
      <c r="F80" s="672"/>
      <c r="G80" s="672"/>
      <c r="H80" s="672"/>
      <c r="I80" s="119"/>
      <c r="J80" s="118"/>
      <c r="K80" s="660">
        <f>K9+K19+K34+K63+K77+K79+K78</f>
        <v>58.669999999999995</v>
      </c>
      <c r="L80" s="661"/>
      <c r="M80" s="273">
        <f>M9+M19+M34+M63+M77+M79+M78</f>
        <v>0</v>
      </c>
      <c r="N80" s="660">
        <v>58</v>
      </c>
      <c r="O80" s="661"/>
      <c r="P80" s="118">
        <f>N80*I8*12</f>
        <v>277634.39999999997</v>
      </c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</row>
    <row r="81" spans="1:28" ht="16.5" thickBot="1">
      <c r="A81" s="662" t="s">
        <v>136</v>
      </c>
      <c r="B81" s="663"/>
      <c r="C81" s="663"/>
      <c r="D81" s="663"/>
      <c r="E81" s="663"/>
      <c r="F81" s="663"/>
      <c r="G81" s="663"/>
      <c r="H81" s="663"/>
      <c r="I81" s="663"/>
      <c r="J81" s="663"/>
      <c r="K81" s="669">
        <f>K82-K80</f>
        <v>-3.3599999999999923</v>
      </c>
      <c r="L81" s="670"/>
      <c r="M81" s="117">
        <f>K81*12*I8</f>
        <v>-16083.647999999963</v>
      </c>
      <c r="N81" s="641">
        <v>2.9</v>
      </c>
      <c r="O81" s="642"/>
      <c r="P81" s="115">
        <f>N81*I8*12</f>
        <v>13881.72</v>
      </c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</row>
    <row r="82" spans="1:28" ht="16.5" thickBot="1">
      <c r="A82" s="658" t="s">
        <v>135</v>
      </c>
      <c r="B82" s="659"/>
      <c r="C82" s="659"/>
      <c r="D82" s="659"/>
      <c r="E82" s="659"/>
      <c r="F82" s="659"/>
      <c r="G82" s="659"/>
      <c r="H82" s="659"/>
      <c r="I82" s="673"/>
      <c r="J82" s="673"/>
      <c r="K82" s="656">
        <f>K78+K77+K63+K34+K19+K9</f>
        <v>55.31</v>
      </c>
      <c r="L82" s="657"/>
      <c r="M82" s="116">
        <f>K82*I8*12</f>
        <v>264757.908</v>
      </c>
      <c r="N82" s="641">
        <f>N79+N78+N77+N63+N34+N19+N9</f>
        <v>60.900000000000006</v>
      </c>
      <c r="O82" s="642"/>
      <c r="P82" s="115">
        <f>SUM(P80:P81)</f>
        <v>291516.11999999994</v>
      </c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</row>
    <row r="83" spans="1:28" ht="84" customHeight="1">
      <c r="A83" s="215"/>
      <c r="B83" s="215"/>
      <c r="C83" s="215"/>
      <c r="D83" s="215"/>
      <c r="E83" s="215"/>
      <c r="F83" s="215"/>
      <c r="G83" s="215"/>
      <c r="H83" s="215"/>
      <c r="I83" s="666" t="s">
        <v>149</v>
      </c>
      <c r="J83" s="667"/>
      <c r="K83" s="667"/>
      <c r="L83" s="667"/>
      <c r="M83" s="667"/>
      <c r="N83" s="667"/>
      <c r="O83" s="667"/>
      <c r="P83" s="667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</row>
    <row r="84" spans="1:28">
      <c r="Q84" s="108"/>
      <c r="R84" s="108"/>
      <c r="X84" s="108"/>
    </row>
    <row r="85" spans="1:28">
      <c r="A85" s="697" t="s">
        <v>104</v>
      </c>
      <c r="B85" s="697"/>
      <c r="C85" s="697"/>
      <c r="D85" s="697"/>
      <c r="E85" s="697"/>
      <c r="F85" s="697"/>
      <c r="G85" s="697"/>
      <c r="H85" s="697"/>
      <c r="I85" s="697"/>
      <c r="J85" s="697"/>
      <c r="K85" s="697"/>
      <c r="L85" s="697"/>
      <c r="M85" s="697"/>
      <c r="N85" s="697"/>
      <c r="O85" s="697"/>
      <c r="P85" s="114"/>
      <c r="Q85" s="108"/>
      <c r="R85" s="108"/>
      <c r="S85" s="114"/>
      <c r="T85" s="114"/>
      <c r="U85" s="114"/>
      <c r="V85" s="114"/>
      <c r="W85" s="114"/>
      <c r="X85" s="108"/>
      <c r="Y85" s="114"/>
      <c r="Z85" s="114"/>
      <c r="AA85" s="114"/>
      <c r="AB85" s="114"/>
    </row>
    <row r="86" spans="1:28">
      <c r="A86" s="698" t="s">
        <v>0</v>
      </c>
      <c r="B86" s="698"/>
      <c r="C86" s="698"/>
      <c r="D86" s="698"/>
      <c r="E86" s="698"/>
      <c r="F86" s="698"/>
      <c r="G86" s="698"/>
      <c r="H86" s="698"/>
      <c r="I86" s="698"/>
      <c r="J86" s="698"/>
      <c r="K86" s="698"/>
      <c r="L86" s="698"/>
      <c r="M86" s="698"/>
      <c r="N86" s="698"/>
      <c r="O86" s="698"/>
      <c r="P86" s="114"/>
      <c r="Q86" s="108"/>
      <c r="R86" s="108"/>
      <c r="S86" s="114"/>
      <c r="T86" s="114"/>
      <c r="U86" s="114"/>
      <c r="V86" s="114"/>
      <c r="W86" s="114"/>
      <c r="X86" s="108"/>
      <c r="Y86" s="114"/>
      <c r="Z86" s="114"/>
      <c r="AA86" s="114"/>
      <c r="AB86" s="114"/>
    </row>
    <row r="87" spans="1:28">
      <c r="A87" s="272"/>
      <c r="B87" s="272"/>
      <c r="C87" s="272"/>
      <c r="D87" s="272"/>
      <c r="E87" s="272"/>
      <c r="F87" s="272" t="s">
        <v>148</v>
      </c>
      <c r="G87" s="272"/>
      <c r="H87" s="272"/>
      <c r="I87" s="272"/>
      <c r="J87" s="272"/>
      <c r="K87" s="202" t="s">
        <v>143</v>
      </c>
      <c r="L87" s="202"/>
      <c r="M87" s="114"/>
      <c r="N87" s="202" t="s">
        <v>143</v>
      </c>
      <c r="O87" s="202"/>
      <c r="P87" s="114"/>
      <c r="Q87" s="108"/>
      <c r="R87" s="108"/>
      <c r="S87" s="114"/>
      <c r="T87" s="114"/>
      <c r="U87" s="114"/>
      <c r="V87" s="114"/>
      <c r="W87" s="114"/>
      <c r="X87" s="108"/>
      <c r="Y87" s="114"/>
      <c r="Z87" s="114"/>
      <c r="AA87" s="114"/>
      <c r="AB87" s="114"/>
    </row>
    <row r="88" spans="1:28">
      <c r="A88" s="241"/>
      <c r="B88" s="240"/>
      <c r="C88" s="699" t="s">
        <v>2</v>
      </c>
      <c r="D88" s="699"/>
      <c r="E88" s="699"/>
      <c r="F88" s="240"/>
      <c r="G88" s="240"/>
      <c r="H88" s="262"/>
      <c r="I88" s="700" t="s">
        <v>3</v>
      </c>
      <c r="J88" s="701"/>
      <c r="K88" s="645" t="s">
        <v>4</v>
      </c>
      <c r="L88" s="646"/>
      <c r="M88" s="251"/>
      <c r="N88" s="645" t="s">
        <v>4</v>
      </c>
      <c r="O88" s="646"/>
      <c r="P88" s="251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</row>
    <row r="89" spans="1:28">
      <c r="A89" s="225"/>
      <c r="B89" s="137"/>
      <c r="C89" s="137"/>
      <c r="D89" s="137"/>
      <c r="E89" s="137"/>
      <c r="F89" s="137"/>
      <c r="G89" s="137"/>
      <c r="H89" s="136"/>
      <c r="I89" s="137"/>
      <c r="J89" s="136"/>
      <c r="K89" s="647" t="s">
        <v>5</v>
      </c>
      <c r="L89" s="648"/>
      <c r="M89" s="271" t="s">
        <v>6</v>
      </c>
      <c r="N89" s="647" t="s">
        <v>5</v>
      </c>
      <c r="O89" s="648"/>
      <c r="P89" s="271" t="s">
        <v>6</v>
      </c>
      <c r="Q89" s="108"/>
      <c r="R89" s="108"/>
      <c r="S89" s="112"/>
      <c r="T89" s="112"/>
      <c r="U89" s="112"/>
      <c r="V89" s="112"/>
      <c r="W89" s="112"/>
      <c r="X89" s="108"/>
      <c r="Y89" s="112"/>
      <c r="Z89" s="112"/>
      <c r="AA89" s="112"/>
      <c r="AB89" s="112"/>
    </row>
    <row r="90" spans="1:28">
      <c r="A90" s="225"/>
      <c r="B90" s="137"/>
      <c r="C90" s="137"/>
      <c r="D90" s="137"/>
      <c r="E90" s="137"/>
      <c r="F90" s="137"/>
      <c r="G90" s="137"/>
      <c r="H90" s="136"/>
      <c r="I90" s="637" t="s">
        <v>7</v>
      </c>
      <c r="J90" s="638"/>
      <c r="K90" s="682" t="s">
        <v>8</v>
      </c>
      <c r="L90" s="683"/>
      <c r="M90" s="271" t="s">
        <v>9</v>
      </c>
      <c r="N90" s="682" t="s">
        <v>8</v>
      </c>
      <c r="O90" s="683"/>
      <c r="P90" s="271" t="s">
        <v>9</v>
      </c>
      <c r="Q90" s="108"/>
      <c r="R90" s="108"/>
      <c r="S90" s="112"/>
      <c r="T90" s="112"/>
      <c r="U90" s="112"/>
      <c r="V90" s="112"/>
      <c r="W90" s="112"/>
      <c r="X90" s="108"/>
      <c r="Y90" s="112"/>
      <c r="Z90" s="112"/>
      <c r="AA90" s="112"/>
      <c r="AB90" s="112"/>
    </row>
    <row r="91" spans="1:28" ht="16.5" thickBot="1">
      <c r="A91" s="241"/>
      <c r="B91" s="240"/>
      <c r="C91" s="240"/>
      <c r="D91" s="240"/>
      <c r="E91" s="240"/>
      <c r="F91" s="240"/>
      <c r="G91" s="240"/>
      <c r="H91" s="262"/>
      <c r="I91" s="702">
        <v>363.6</v>
      </c>
      <c r="J91" s="703"/>
      <c r="K91" s="630"/>
      <c r="L91" s="631"/>
      <c r="M91" s="270"/>
      <c r="N91" s="630"/>
      <c r="O91" s="631"/>
      <c r="P91" s="270"/>
      <c r="Q91" s="108"/>
      <c r="R91" s="108"/>
      <c r="S91" s="112"/>
      <c r="T91" s="112"/>
      <c r="U91" s="112"/>
      <c r="V91" s="112"/>
      <c r="W91" s="112"/>
      <c r="X91" s="108"/>
      <c r="Y91" s="112"/>
      <c r="Z91" s="112"/>
      <c r="AA91" s="112"/>
      <c r="AB91" s="112"/>
    </row>
    <row r="92" spans="1:28">
      <c r="A92" s="261" t="s">
        <v>10</v>
      </c>
      <c r="B92" s="248"/>
      <c r="C92" s="248"/>
      <c r="D92" s="248"/>
      <c r="E92" s="248"/>
      <c r="F92" s="248"/>
      <c r="G92" s="248"/>
      <c r="H92" s="269"/>
      <c r="I92" s="132"/>
      <c r="J92" s="131"/>
      <c r="K92" s="655">
        <f>K95+K98</f>
        <v>7.6999999999999993</v>
      </c>
      <c r="L92" s="650"/>
      <c r="M92" s="130">
        <f>K92*12*F91</f>
        <v>0</v>
      </c>
      <c r="N92" s="655">
        <f>N95+N98</f>
        <v>7.8000000000000007</v>
      </c>
      <c r="O92" s="650"/>
      <c r="P92" s="130">
        <f>N92*12*I91</f>
        <v>34032.960000000006</v>
      </c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</row>
    <row r="93" spans="1:28">
      <c r="A93" s="268" t="s">
        <v>11</v>
      </c>
      <c r="B93" s="267"/>
      <c r="C93" s="267"/>
      <c r="D93" s="267"/>
      <c r="E93" s="267"/>
      <c r="F93" s="267"/>
      <c r="G93" s="267"/>
      <c r="H93" s="266"/>
      <c r="I93" s="137"/>
      <c r="J93" s="136"/>
      <c r="K93" s="154"/>
      <c r="L93" s="153"/>
      <c r="M93" s="265"/>
      <c r="N93" s="154"/>
      <c r="O93" s="153"/>
      <c r="P93" s="265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</row>
    <row r="94" spans="1:28" ht="16.5" thickBot="1">
      <c r="A94" s="257" t="s">
        <v>12</v>
      </c>
      <c r="B94" s="264"/>
      <c r="C94" s="264"/>
      <c r="D94" s="264"/>
      <c r="E94" s="264"/>
      <c r="F94" s="264"/>
      <c r="G94" s="264"/>
      <c r="H94" s="263"/>
      <c r="I94" s="126"/>
      <c r="J94" s="125"/>
      <c r="K94" s="181"/>
      <c r="L94" s="180"/>
      <c r="M94" s="124"/>
      <c r="N94" s="181"/>
      <c r="O94" s="180"/>
      <c r="P94" s="124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</row>
    <row r="95" spans="1:28">
      <c r="A95" s="236" t="s">
        <v>13</v>
      </c>
      <c r="B95" s="243"/>
      <c r="C95" s="243"/>
      <c r="D95" s="243"/>
      <c r="E95" s="243"/>
      <c r="F95" s="243"/>
      <c r="G95" s="243"/>
      <c r="H95" s="245"/>
      <c r="I95" s="689" t="s">
        <v>14</v>
      </c>
      <c r="J95" s="690"/>
      <c r="K95" s="639">
        <v>4.5999999999999996</v>
      </c>
      <c r="L95" s="640"/>
      <c r="M95" s="135">
        <f>K95*12*F91</f>
        <v>0</v>
      </c>
      <c r="N95" s="639">
        <v>4.6500000000000004</v>
      </c>
      <c r="O95" s="640"/>
      <c r="P95" s="135">
        <f>N95*12*I91</f>
        <v>20288.88</v>
      </c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</row>
    <row r="96" spans="1:28">
      <c r="A96" s="142" t="s">
        <v>15</v>
      </c>
      <c r="B96" s="137"/>
      <c r="C96" s="137"/>
      <c r="D96" s="137"/>
      <c r="E96" s="137"/>
      <c r="F96" s="137"/>
      <c r="G96" s="137"/>
      <c r="H96" s="136"/>
      <c r="I96" s="637" t="s">
        <v>16</v>
      </c>
      <c r="J96" s="638"/>
      <c r="K96" s="113"/>
      <c r="L96" s="153"/>
      <c r="M96" s="135"/>
      <c r="N96" s="113"/>
      <c r="O96" s="153"/>
      <c r="P96" s="135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</row>
    <row r="97" spans="1:28">
      <c r="A97" s="236" t="s">
        <v>17</v>
      </c>
      <c r="B97" s="243"/>
      <c r="C97" s="243"/>
      <c r="D97" s="243"/>
      <c r="E97" s="243"/>
      <c r="F97" s="243"/>
      <c r="G97" s="243"/>
      <c r="H97" s="245"/>
      <c r="I97" s="689"/>
      <c r="J97" s="690"/>
      <c r="K97" s="113"/>
      <c r="L97" s="153"/>
      <c r="M97" s="135"/>
      <c r="N97" s="113"/>
      <c r="O97" s="153"/>
      <c r="P97" s="135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</row>
    <row r="98" spans="1:28">
      <c r="A98" s="236" t="s">
        <v>18</v>
      </c>
      <c r="B98" s="243"/>
      <c r="C98" s="243"/>
      <c r="D98" s="243"/>
      <c r="E98" s="243"/>
      <c r="F98" s="243"/>
      <c r="G98" s="243"/>
      <c r="H98" s="245"/>
      <c r="I98" s="691" t="s">
        <v>19</v>
      </c>
      <c r="J98" s="692"/>
      <c r="K98" s="647">
        <v>3.1</v>
      </c>
      <c r="L98" s="648"/>
      <c r="M98" s="135">
        <f>K98*12*F91</f>
        <v>0</v>
      </c>
      <c r="N98" s="647">
        <v>3.15</v>
      </c>
      <c r="O98" s="648"/>
      <c r="P98" s="135">
        <f>N98*12*I91</f>
        <v>13744.08</v>
      </c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</row>
    <row r="99" spans="1:28">
      <c r="A99" s="233" t="s">
        <v>20</v>
      </c>
      <c r="B99" s="230"/>
      <c r="C99" s="230"/>
      <c r="D99" s="230"/>
      <c r="E99" s="230"/>
      <c r="F99" s="230"/>
      <c r="G99" s="230"/>
      <c r="H99" s="229"/>
      <c r="I99" s="637" t="s">
        <v>16</v>
      </c>
      <c r="J99" s="638"/>
      <c r="K99" s="202"/>
      <c r="L99" s="201"/>
      <c r="M99" s="135"/>
      <c r="N99" s="202"/>
      <c r="O99" s="201"/>
      <c r="P99" s="135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</row>
    <row r="100" spans="1:28">
      <c r="A100" s="228" t="s">
        <v>21</v>
      </c>
      <c r="B100" s="240"/>
      <c r="C100" s="240"/>
      <c r="D100" s="240"/>
      <c r="E100" s="240"/>
      <c r="F100" s="240"/>
      <c r="G100" s="240"/>
      <c r="H100" s="262"/>
      <c r="I100" s="637"/>
      <c r="J100" s="638"/>
      <c r="K100" s="113"/>
      <c r="L100" s="153"/>
      <c r="M100" s="135"/>
      <c r="N100" s="113"/>
      <c r="O100" s="153"/>
      <c r="P100" s="135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</row>
    <row r="101" spans="1:28" ht="16.5" thickBot="1">
      <c r="A101" s="236" t="s">
        <v>22</v>
      </c>
      <c r="B101" s="235"/>
      <c r="C101" s="235"/>
      <c r="D101" s="235"/>
      <c r="E101" s="235"/>
      <c r="F101" s="235"/>
      <c r="G101" s="235"/>
      <c r="H101" s="234"/>
      <c r="I101" s="243"/>
      <c r="J101" s="245"/>
      <c r="K101" s="628"/>
      <c r="L101" s="629"/>
      <c r="M101" s="135"/>
      <c r="N101" s="628"/>
      <c r="O101" s="629"/>
      <c r="P101" s="135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</row>
    <row r="102" spans="1:28">
      <c r="A102" s="261" t="s">
        <v>23</v>
      </c>
      <c r="B102" s="260"/>
      <c r="C102" s="260"/>
      <c r="D102" s="260"/>
      <c r="E102" s="260"/>
      <c r="F102" s="260"/>
      <c r="G102" s="260"/>
      <c r="H102" s="259"/>
      <c r="I102" s="132"/>
      <c r="J102" s="258"/>
      <c r="K102" s="649">
        <f>K104+K109+K112</f>
        <v>6.33</v>
      </c>
      <c r="L102" s="650"/>
      <c r="M102" s="130">
        <f>K102*12*F91</f>
        <v>0</v>
      </c>
      <c r="N102" s="649">
        <f>N104+N109+N112</f>
        <v>6.48</v>
      </c>
      <c r="O102" s="650"/>
      <c r="P102" s="130">
        <f>N102*12*I91</f>
        <v>28273.536000000004</v>
      </c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</row>
    <row r="103" spans="1:28" ht="16.5" thickBot="1">
      <c r="A103" s="257" t="s">
        <v>24</v>
      </c>
      <c r="B103" s="256"/>
      <c r="C103" s="256"/>
      <c r="D103" s="256"/>
      <c r="E103" s="256"/>
      <c r="F103" s="256"/>
      <c r="G103" s="256"/>
      <c r="H103" s="255"/>
      <c r="I103" s="126"/>
      <c r="J103" s="254"/>
      <c r="K103" s="181"/>
      <c r="L103" s="180"/>
      <c r="M103" s="124"/>
      <c r="N103" s="181"/>
      <c r="O103" s="180"/>
      <c r="P103" s="124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</row>
    <row r="104" spans="1:28">
      <c r="A104" s="142" t="s">
        <v>25</v>
      </c>
      <c r="B104" s="141"/>
      <c r="C104" s="141"/>
      <c r="D104" s="141"/>
      <c r="E104" s="141"/>
      <c r="F104" s="141"/>
      <c r="G104" s="141"/>
      <c r="H104" s="139"/>
      <c r="I104" s="637" t="s">
        <v>14</v>
      </c>
      <c r="J104" s="638"/>
      <c r="K104" s="639">
        <v>2.93</v>
      </c>
      <c r="L104" s="640"/>
      <c r="M104" s="135">
        <f>K104*12*F91</f>
        <v>0</v>
      </c>
      <c r="N104" s="639">
        <v>2.98</v>
      </c>
      <c r="O104" s="640"/>
      <c r="P104" s="135">
        <f>N104*12*I91</f>
        <v>13002.335999999999</v>
      </c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</row>
    <row r="105" spans="1:28">
      <c r="A105" s="236" t="s">
        <v>26</v>
      </c>
      <c r="B105" s="235"/>
      <c r="C105" s="235"/>
      <c r="D105" s="235"/>
      <c r="E105" s="235"/>
      <c r="F105" s="235"/>
      <c r="G105" s="235"/>
      <c r="H105" s="234"/>
      <c r="I105" s="253"/>
      <c r="J105" s="252"/>
      <c r="K105" s="113"/>
      <c r="L105" s="153"/>
      <c r="M105" s="135"/>
      <c r="N105" s="113"/>
      <c r="O105" s="153"/>
      <c r="P105" s="135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</row>
    <row r="106" spans="1:28">
      <c r="A106" s="142" t="s">
        <v>15</v>
      </c>
      <c r="B106" s="137"/>
      <c r="C106" s="137"/>
      <c r="D106" s="137"/>
      <c r="E106" s="137"/>
      <c r="F106" s="137"/>
      <c r="G106" s="137"/>
      <c r="H106" s="136"/>
      <c r="I106" s="637" t="s">
        <v>16</v>
      </c>
      <c r="J106" s="638"/>
      <c r="K106" s="113"/>
      <c r="L106" s="153"/>
      <c r="M106" s="135"/>
      <c r="N106" s="113"/>
      <c r="O106" s="153"/>
      <c r="P106" s="135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</row>
    <row r="107" spans="1:28">
      <c r="A107" s="236" t="s">
        <v>17</v>
      </c>
      <c r="B107" s="243"/>
      <c r="C107" s="243"/>
      <c r="D107" s="243"/>
      <c r="E107" s="243"/>
      <c r="F107" s="243"/>
      <c r="G107" s="243"/>
      <c r="H107" s="245"/>
      <c r="I107" s="689"/>
      <c r="J107" s="690"/>
      <c r="K107" s="113"/>
      <c r="L107" s="153"/>
      <c r="M107" s="135"/>
      <c r="N107" s="113"/>
      <c r="O107" s="153"/>
      <c r="P107" s="135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</row>
    <row r="108" spans="1:28">
      <c r="A108" s="233" t="s">
        <v>27</v>
      </c>
      <c r="B108" s="230"/>
      <c r="C108" s="229"/>
      <c r="D108" s="137"/>
      <c r="E108" s="137"/>
      <c r="F108" s="137"/>
      <c r="G108" s="137"/>
      <c r="H108" s="136"/>
      <c r="I108" s="637" t="s">
        <v>16</v>
      </c>
      <c r="J108" s="638"/>
      <c r="K108" s="113"/>
      <c r="L108" s="153"/>
      <c r="M108" s="135"/>
      <c r="N108" s="113"/>
      <c r="O108" s="153"/>
      <c r="P108" s="135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</row>
    <row r="109" spans="1:28">
      <c r="A109" s="142" t="s">
        <v>28</v>
      </c>
      <c r="B109" s="137"/>
      <c r="C109" s="137"/>
      <c r="D109" s="230"/>
      <c r="E109" s="230"/>
      <c r="F109" s="230"/>
      <c r="G109" s="230"/>
      <c r="H109" s="229"/>
      <c r="I109" s="691" t="s">
        <v>19</v>
      </c>
      <c r="J109" s="692"/>
      <c r="K109" s="647">
        <v>1.6</v>
      </c>
      <c r="L109" s="648"/>
      <c r="M109" s="135">
        <f>K109*12*F91</f>
        <v>0</v>
      </c>
      <c r="N109" s="647">
        <v>1.65</v>
      </c>
      <c r="O109" s="648"/>
      <c r="P109" s="135">
        <f>N109*12*I91</f>
        <v>7199.28</v>
      </c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</row>
    <row r="110" spans="1:28">
      <c r="A110" s="228" t="s">
        <v>29</v>
      </c>
      <c r="B110" s="227"/>
      <c r="C110" s="227"/>
      <c r="D110" s="227"/>
      <c r="E110" s="227"/>
      <c r="F110" s="227"/>
      <c r="G110" s="227"/>
      <c r="H110" s="226"/>
      <c r="I110" s="700" t="s">
        <v>30</v>
      </c>
      <c r="J110" s="701"/>
      <c r="K110" s="113"/>
      <c r="L110" s="153"/>
      <c r="M110" s="135"/>
      <c r="N110" s="113"/>
      <c r="O110" s="153"/>
      <c r="P110" s="135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</row>
    <row r="111" spans="1:28">
      <c r="A111" s="236"/>
      <c r="B111" s="235"/>
      <c r="C111" s="235"/>
      <c r="D111" s="235"/>
      <c r="E111" s="235"/>
      <c r="F111" s="235"/>
      <c r="G111" s="235"/>
      <c r="H111" s="234"/>
      <c r="I111" s="243" t="s">
        <v>31</v>
      </c>
      <c r="J111" s="245"/>
      <c r="K111" s="113"/>
      <c r="L111" s="153"/>
      <c r="M111" s="135"/>
      <c r="N111" s="113"/>
      <c r="O111" s="153"/>
      <c r="P111" s="135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</row>
    <row r="112" spans="1:28">
      <c r="A112" s="228" t="s">
        <v>32</v>
      </c>
      <c r="B112" s="227"/>
      <c r="C112" s="227"/>
      <c r="D112" s="227"/>
      <c r="E112" s="227"/>
      <c r="F112" s="227"/>
      <c r="G112" s="227"/>
      <c r="H112" s="226"/>
      <c r="I112" s="700" t="s">
        <v>19</v>
      </c>
      <c r="J112" s="701"/>
      <c r="K112" s="647">
        <v>1.8</v>
      </c>
      <c r="L112" s="648"/>
      <c r="M112" s="135">
        <f>K112*12*F91</f>
        <v>0</v>
      </c>
      <c r="N112" s="647">
        <v>1.85</v>
      </c>
      <c r="O112" s="648"/>
      <c r="P112" s="135">
        <f>N112*12*I91</f>
        <v>8071.9200000000019</v>
      </c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</row>
    <row r="113" spans="1:28">
      <c r="A113" s="236" t="s">
        <v>33</v>
      </c>
      <c r="B113" s="235"/>
      <c r="C113" s="235"/>
      <c r="D113" s="235"/>
      <c r="E113" s="235"/>
      <c r="F113" s="235"/>
      <c r="G113" s="235"/>
      <c r="H113" s="234"/>
      <c r="I113" s="243"/>
      <c r="J113" s="245"/>
      <c r="K113" s="113"/>
      <c r="L113" s="153"/>
      <c r="M113" s="135"/>
      <c r="N113" s="113"/>
      <c r="O113" s="153"/>
      <c r="P113" s="135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</row>
    <row r="114" spans="1:28">
      <c r="A114" s="228" t="s">
        <v>34</v>
      </c>
      <c r="B114" s="227"/>
      <c r="C114" s="227"/>
      <c r="D114" s="227"/>
      <c r="E114" s="227"/>
      <c r="F114" s="227"/>
      <c r="G114" s="227"/>
      <c r="H114" s="226"/>
      <c r="I114" s="637" t="s">
        <v>16</v>
      </c>
      <c r="J114" s="638"/>
      <c r="K114" s="113"/>
      <c r="L114" s="153"/>
      <c r="M114" s="135"/>
      <c r="N114" s="113"/>
      <c r="O114" s="153"/>
      <c r="P114" s="135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</row>
    <row r="115" spans="1:28">
      <c r="A115" s="228" t="s">
        <v>35</v>
      </c>
      <c r="B115" s="227"/>
      <c r="C115" s="227"/>
      <c r="D115" s="227"/>
      <c r="E115" s="227"/>
      <c r="F115" s="227"/>
      <c r="G115" s="227"/>
      <c r="H115" s="226"/>
      <c r="I115" s="700" t="s">
        <v>36</v>
      </c>
      <c r="J115" s="701"/>
      <c r="K115" s="173"/>
      <c r="L115" s="190"/>
      <c r="M115" s="251"/>
      <c r="N115" s="173"/>
      <c r="O115" s="190"/>
      <c r="P115" s="251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</row>
    <row r="116" spans="1:28" ht="16.5" thickBot="1">
      <c r="A116" s="236"/>
      <c r="B116" s="235"/>
      <c r="C116" s="235"/>
      <c r="D116" s="235"/>
      <c r="E116" s="235"/>
      <c r="F116" s="235"/>
      <c r="G116" s="235"/>
      <c r="H116" s="234"/>
      <c r="I116" s="711" t="s">
        <v>37</v>
      </c>
      <c r="J116" s="712"/>
      <c r="K116" s="176"/>
      <c r="L116" s="178"/>
      <c r="M116" s="250"/>
      <c r="N116" s="176"/>
      <c r="O116" s="178"/>
      <c r="P116" s="250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</row>
    <row r="117" spans="1:28">
      <c r="A117" s="249" t="s">
        <v>38</v>
      </c>
      <c r="B117" s="248"/>
      <c r="C117" s="248"/>
      <c r="D117" s="248"/>
      <c r="E117" s="248"/>
      <c r="F117" s="248"/>
      <c r="G117" s="132"/>
      <c r="H117" s="131"/>
      <c r="I117" s="132"/>
      <c r="J117" s="131"/>
      <c r="K117" s="652">
        <f>K119+K126+K134+K138+K139+K143</f>
        <v>46.92</v>
      </c>
      <c r="L117" s="650"/>
      <c r="M117" s="130">
        <f>M119+M126+M134+M138+M139+M143</f>
        <v>0</v>
      </c>
      <c r="N117" s="652">
        <f>N119+N126+N134+N138+N139+N143</f>
        <v>49.410000000000004</v>
      </c>
      <c r="O117" s="650"/>
      <c r="P117" s="130">
        <f>P119+P126+P134+P138+P139+P143</f>
        <v>215585.71200000003</v>
      </c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</row>
    <row r="118" spans="1:28" ht="16.5" thickBot="1">
      <c r="A118" s="247"/>
      <c r="B118" s="126"/>
      <c r="C118" s="126"/>
      <c r="D118" s="126"/>
      <c r="E118" s="126"/>
      <c r="F118" s="126"/>
      <c r="G118" s="126"/>
      <c r="H118" s="125"/>
      <c r="I118" s="126"/>
      <c r="J118" s="125"/>
      <c r="K118" s="181"/>
      <c r="L118" s="180"/>
      <c r="M118" s="124"/>
      <c r="N118" s="181"/>
      <c r="O118" s="180"/>
      <c r="P118" s="124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</row>
    <row r="119" spans="1:28" ht="16.5" thickBot="1">
      <c r="A119" s="619" t="s">
        <v>39</v>
      </c>
      <c r="B119" s="620"/>
      <c r="C119" s="620"/>
      <c r="D119" s="620"/>
      <c r="E119" s="620"/>
      <c r="F119" s="620"/>
      <c r="G119" s="620"/>
      <c r="H119" s="679"/>
      <c r="I119" s="221"/>
      <c r="J119" s="220"/>
      <c r="K119" s="653">
        <f>K120+K121+K122+K124+K125</f>
        <v>4.5599999999999996</v>
      </c>
      <c r="L119" s="654"/>
      <c r="M119" s="219">
        <f>K119*12*F91</f>
        <v>0</v>
      </c>
      <c r="N119" s="653">
        <f>N120+N121+N122+N124+N125</f>
        <v>4.7600000000000007</v>
      </c>
      <c r="O119" s="654"/>
      <c r="P119" s="219">
        <f>N119*12*I91</f>
        <v>20768.832000000002</v>
      </c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</row>
    <row r="120" spans="1:28">
      <c r="A120" s="236" t="s">
        <v>40</v>
      </c>
      <c r="B120" s="235"/>
      <c r="C120" s="235"/>
      <c r="D120" s="235"/>
      <c r="E120" s="235"/>
      <c r="F120" s="235"/>
      <c r="G120" s="235"/>
      <c r="H120" s="234"/>
      <c r="I120" s="689" t="s">
        <v>41</v>
      </c>
      <c r="J120" s="690"/>
      <c r="K120" s="639">
        <v>1.23</v>
      </c>
      <c r="L120" s="640"/>
      <c r="M120" s="135">
        <f>K120*12*F91</f>
        <v>0</v>
      </c>
      <c r="N120" s="639">
        <v>1.28</v>
      </c>
      <c r="O120" s="640"/>
      <c r="P120" s="135">
        <f>N120*12*I91</f>
        <v>5584.8959999999997</v>
      </c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</row>
    <row r="121" spans="1:28">
      <c r="A121" s="233" t="s">
        <v>42</v>
      </c>
      <c r="B121" s="232"/>
      <c r="C121" s="232"/>
      <c r="D121" s="232"/>
      <c r="E121" s="232"/>
      <c r="F121" s="232"/>
      <c r="G121" s="232"/>
      <c r="H121" s="231"/>
      <c r="I121" s="691" t="s">
        <v>43</v>
      </c>
      <c r="J121" s="692"/>
      <c r="K121" s="647">
        <v>2.9</v>
      </c>
      <c r="L121" s="648"/>
      <c r="M121" s="135">
        <f>K121*12*F91</f>
        <v>0</v>
      </c>
      <c r="N121" s="647">
        <v>2.95</v>
      </c>
      <c r="O121" s="648"/>
      <c r="P121" s="135">
        <f>N121*12*I91</f>
        <v>12871.440000000002</v>
      </c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</row>
    <row r="122" spans="1:28">
      <c r="A122" s="228" t="s">
        <v>44</v>
      </c>
      <c r="B122" s="227"/>
      <c r="C122" s="227"/>
      <c r="D122" s="227"/>
      <c r="E122" s="227"/>
      <c r="F122" s="227"/>
      <c r="G122" s="227"/>
      <c r="H122" s="226"/>
      <c r="I122" s="700" t="s">
        <v>19</v>
      </c>
      <c r="J122" s="701"/>
      <c r="K122" s="647">
        <v>0.33</v>
      </c>
      <c r="L122" s="648"/>
      <c r="M122" s="135">
        <f>K122*12*F91</f>
        <v>0</v>
      </c>
      <c r="N122" s="647">
        <v>0.38</v>
      </c>
      <c r="O122" s="648"/>
      <c r="P122" s="135">
        <f>N122*12*I91</f>
        <v>1658.0160000000003</v>
      </c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</row>
    <row r="123" spans="1:28">
      <c r="A123" s="246" t="s">
        <v>45</v>
      </c>
      <c r="B123" s="243"/>
      <c r="C123" s="243"/>
      <c r="D123" s="243"/>
      <c r="E123" s="235"/>
      <c r="F123" s="235"/>
      <c r="G123" s="235"/>
      <c r="H123" s="234"/>
      <c r="I123" s="243"/>
      <c r="J123" s="245"/>
      <c r="K123" s="154"/>
      <c r="L123" s="153"/>
      <c r="M123" s="135"/>
      <c r="N123" s="154"/>
      <c r="O123" s="153"/>
      <c r="P123" s="135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</row>
    <row r="124" spans="1:28">
      <c r="A124" s="233" t="s">
        <v>46</v>
      </c>
      <c r="B124" s="232"/>
      <c r="C124" s="232"/>
      <c r="D124" s="232"/>
      <c r="E124" s="232"/>
      <c r="F124" s="232"/>
      <c r="G124" s="232"/>
      <c r="H124" s="231"/>
      <c r="I124" s="691" t="s">
        <v>14</v>
      </c>
      <c r="J124" s="692"/>
      <c r="K124" s="647">
        <v>0.1</v>
      </c>
      <c r="L124" s="648"/>
      <c r="M124" s="135">
        <f>K124*12*F91</f>
        <v>0</v>
      </c>
      <c r="N124" s="647">
        <v>0.15</v>
      </c>
      <c r="O124" s="648"/>
      <c r="P124" s="135">
        <f>N124*12*I91</f>
        <v>654.48</v>
      </c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</row>
    <row r="125" spans="1:28" ht="16.5" thickBot="1">
      <c r="A125" s="228" t="s">
        <v>47</v>
      </c>
      <c r="B125" s="227"/>
      <c r="C125" s="227"/>
      <c r="D125" s="227"/>
      <c r="E125" s="227"/>
      <c r="F125" s="227"/>
      <c r="G125" s="227"/>
      <c r="H125" s="226"/>
      <c r="I125" s="693" t="s">
        <v>14</v>
      </c>
      <c r="J125" s="694"/>
      <c r="K125" s="695"/>
      <c r="L125" s="696"/>
      <c r="M125" s="135"/>
      <c r="N125" s="695"/>
      <c r="O125" s="696"/>
      <c r="P125" s="135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</row>
    <row r="126" spans="1:28" ht="16.5" thickBot="1">
      <c r="A126" s="704" t="s">
        <v>48</v>
      </c>
      <c r="B126" s="705"/>
      <c r="C126" s="705"/>
      <c r="D126" s="705"/>
      <c r="E126" s="705"/>
      <c r="F126" s="705"/>
      <c r="G126" s="705"/>
      <c r="H126" s="706"/>
      <c r="I126" s="221"/>
      <c r="J126" s="220"/>
      <c r="K126" s="651">
        <f>K127+K128+K130+K131+K132+K133</f>
        <v>2.9299999999999997</v>
      </c>
      <c r="L126" s="654"/>
      <c r="M126" s="219">
        <f>K126*12*F91</f>
        <v>0</v>
      </c>
      <c r="N126" s="651">
        <f>N127+N128+N130+N131+N132+N133</f>
        <v>3.2300000000000004</v>
      </c>
      <c r="O126" s="654"/>
      <c r="P126" s="219">
        <f>N126*12*I91</f>
        <v>14093.136000000002</v>
      </c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</row>
    <row r="127" spans="1:28">
      <c r="A127" s="244" t="s">
        <v>49</v>
      </c>
      <c r="B127" s="243"/>
      <c r="C127" s="243"/>
      <c r="D127" s="243"/>
      <c r="E127" s="243"/>
      <c r="F127" s="235"/>
      <c r="G127" s="235"/>
      <c r="H127" s="234"/>
      <c r="I127" s="242"/>
      <c r="J127" s="136"/>
      <c r="K127" s="639">
        <v>0.13</v>
      </c>
      <c r="L127" s="640"/>
      <c r="M127" s="135">
        <f>K127*12*F91</f>
        <v>0</v>
      </c>
      <c r="N127" s="639">
        <v>0.18</v>
      </c>
      <c r="O127" s="640"/>
      <c r="P127" s="135">
        <f>N127*12*I91</f>
        <v>785.37600000000009</v>
      </c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</row>
    <row r="128" spans="1:28">
      <c r="A128" s="241" t="s">
        <v>50</v>
      </c>
      <c r="B128" s="240"/>
      <c r="C128" s="240"/>
      <c r="D128" s="240"/>
      <c r="E128" s="240"/>
      <c r="F128" s="227"/>
      <c r="G128" s="227"/>
      <c r="H128" s="226"/>
      <c r="I128" s="637" t="s">
        <v>51</v>
      </c>
      <c r="J128" s="638"/>
      <c r="K128" s="647">
        <v>1.5</v>
      </c>
      <c r="L128" s="648"/>
      <c r="M128" s="135">
        <f>K128*12*F91</f>
        <v>0</v>
      </c>
      <c r="N128" s="647">
        <v>1.55</v>
      </c>
      <c r="O128" s="648"/>
      <c r="P128" s="135">
        <f>N128*12*I91</f>
        <v>6762.9600000000009</v>
      </c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</row>
    <row r="129" spans="1:30">
      <c r="A129" s="236" t="s">
        <v>52</v>
      </c>
      <c r="B129" s="235"/>
      <c r="C129" s="235"/>
      <c r="D129" s="235"/>
      <c r="E129" s="235"/>
      <c r="F129" s="235"/>
      <c r="G129" s="235"/>
      <c r="H129" s="234"/>
      <c r="I129" s="689" t="s">
        <v>53</v>
      </c>
      <c r="J129" s="690"/>
      <c r="K129" s="113"/>
      <c r="L129" s="153"/>
      <c r="M129" s="135"/>
      <c r="N129" s="113"/>
      <c r="O129" s="153"/>
      <c r="P129" s="135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</row>
    <row r="130" spans="1:30">
      <c r="A130" s="233" t="s">
        <v>54</v>
      </c>
      <c r="B130" s="232"/>
      <c r="C130" s="232"/>
      <c r="D130" s="232"/>
      <c r="E130" s="232"/>
      <c r="F130" s="232"/>
      <c r="G130" s="232"/>
      <c r="H130" s="231"/>
      <c r="I130" s="691" t="s">
        <v>55</v>
      </c>
      <c r="J130" s="692"/>
      <c r="K130" s="647">
        <v>0.8</v>
      </c>
      <c r="L130" s="648"/>
      <c r="M130" s="135">
        <f>K130*12*F91</f>
        <v>0</v>
      </c>
      <c r="N130" s="647">
        <v>0.85</v>
      </c>
      <c r="O130" s="648"/>
      <c r="P130" s="135">
        <f>N130*12*I91</f>
        <v>3708.72</v>
      </c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</row>
    <row r="131" spans="1:30">
      <c r="A131" s="233" t="s">
        <v>56</v>
      </c>
      <c r="B131" s="232"/>
      <c r="C131" s="232"/>
      <c r="D131" s="232"/>
      <c r="E131" s="232"/>
      <c r="F131" s="232"/>
      <c r="G131" s="232"/>
      <c r="H131" s="231"/>
      <c r="I131" s="691" t="s">
        <v>57</v>
      </c>
      <c r="J131" s="692"/>
      <c r="K131" s="647">
        <v>0.23</v>
      </c>
      <c r="L131" s="648"/>
      <c r="M131" s="135">
        <f>K131*12*F91</f>
        <v>0</v>
      </c>
      <c r="N131" s="647">
        <v>0.28000000000000003</v>
      </c>
      <c r="O131" s="648"/>
      <c r="P131" s="135">
        <f>N131*12*I91</f>
        <v>1221.6960000000001</v>
      </c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</row>
    <row r="132" spans="1:30">
      <c r="A132" s="228" t="s">
        <v>58</v>
      </c>
      <c r="B132" s="227"/>
      <c r="C132" s="227"/>
      <c r="D132" s="227"/>
      <c r="E132" s="227"/>
      <c r="F132" s="227"/>
      <c r="G132" s="227"/>
      <c r="H132" s="226"/>
      <c r="I132" s="691" t="s">
        <v>59</v>
      </c>
      <c r="J132" s="692"/>
      <c r="K132" s="628">
        <v>0.12</v>
      </c>
      <c r="L132" s="629"/>
      <c r="M132" s="135">
        <f>K132*12*F91</f>
        <v>0</v>
      </c>
      <c r="N132" s="628">
        <v>0.17</v>
      </c>
      <c r="O132" s="629"/>
      <c r="P132" s="135">
        <f>N132*12*I91</f>
        <v>741.74400000000003</v>
      </c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</row>
    <row r="133" spans="1:30" ht="16.5" thickBot="1">
      <c r="A133" s="228" t="s">
        <v>60</v>
      </c>
      <c r="B133" s="227"/>
      <c r="C133" s="227"/>
      <c r="D133" s="227"/>
      <c r="E133" s="227"/>
      <c r="F133" s="227"/>
      <c r="G133" s="227"/>
      <c r="H133" s="226"/>
      <c r="I133" s="693" t="s">
        <v>61</v>
      </c>
      <c r="J133" s="694"/>
      <c r="K133" s="622">
        <v>0.15</v>
      </c>
      <c r="L133" s="623"/>
      <c r="M133" s="239">
        <f>K133*12*F91</f>
        <v>0</v>
      </c>
      <c r="N133" s="622">
        <v>0.2</v>
      </c>
      <c r="O133" s="623"/>
      <c r="P133" s="239">
        <f>N133*12*I91</f>
        <v>872.64000000000021</v>
      </c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</row>
    <row r="134" spans="1:30" ht="16.5" thickBot="1">
      <c r="A134" s="704" t="s">
        <v>109</v>
      </c>
      <c r="B134" s="705"/>
      <c r="C134" s="705"/>
      <c r="D134" s="705"/>
      <c r="E134" s="705"/>
      <c r="F134" s="705"/>
      <c r="G134" s="705"/>
      <c r="H134" s="706"/>
      <c r="I134" s="238"/>
      <c r="J134" s="237"/>
      <c r="K134" s="624">
        <f>K135+K136+K137</f>
        <v>2.06</v>
      </c>
      <c r="L134" s="625"/>
      <c r="M134" s="219">
        <f>K134*12*F91</f>
        <v>0</v>
      </c>
      <c r="N134" s="624">
        <f>N135+N136+N137</f>
        <v>2.21</v>
      </c>
      <c r="O134" s="625"/>
      <c r="P134" s="219">
        <f>N134*12*I91</f>
        <v>9642.6720000000005</v>
      </c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</row>
    <row r="135" spans="1:30">
      <c r="A135" s="236" t="s">
        <v>63</v>
      </c>
      <c r="B135" s="235"/>
      <c r="C135" s="235"/>
      <c r="D135" s="235"/>
      <c r="E135" s="235"/>
      <c r="F135" s="235"/>
      <c r="G135" s="235"/>
      <c r="H135" s="234"/>
      <c r="I135" s="707" t="s">
        <v>64</v>
      </c>
      <c r="J135" s="708"/>
      <c r="K135" s="626">
        <v>0.95</v>
      </c>
      <c r="L135" s="627"/>
      <c r="M135" s="135">
        <f>K135*12*F91</f>
        <v>0</v>
      </c>
      <c r="N135" s="626">
        <v>1</v>
      </c>
      <c r="O135" s="627"/>
      <c r="P135" s="135">
        <f>N135*12*I91</f>
        <v>4363.2000000000007</v>
      </c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</row>
    <row r="136" spans="1:30">
      <c r="A136" s="233" t="s">
        <v>65</v>
      </c>
      <c r="B136" s="232"/>
      <c r="C136" s="232"/>
      <c r="D136" s="232"/>
      <c r="E136" s="232"/>
      <c r="F136" s="232"/>
      <c r="G136" s="232"/>
      <c r="H136" s="231"/>
      <c r="I136" s="230" t="s">
        <v>66</v>
      </c>
      <c r="J136" s="229"/>
      <c r="K136" s="628">
        <v>0.82</v>
      </c>
      <c r="L136" s="629"/>
      <c r="M136" s="135">
        <f>K136*12*F91</f>
        <v>0</v>
      </c>
      <c r="N136" s="628">
        <v>0.87</v>
      </c>
      <c r="O136" s="629"/>
      <c r="P136" s="135">
        <f>N136*12*I91</f>
        <v>3795.9839999999999</v>
      </c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</row>
    <row r="137" spans="1:30" ht="16.5" thickBot="1">
      <c r="A137" s="228" t="s">
        <v>58</v>
      </c>
      <c r="B137" s="227"/>
      <c r="C137" s="227"/>
      <c r="D137" s="227"/>
      <c r="E137" s="227"/>
      <c r="F137" s="227"/>
      <c r="G137" s="227"/>
      <c r="H137" s="226"/>
      <c r="I137" s="693" t="s">
        <v>59</v>
      </c>
      <c r="J137" s="694"/>
      <c r="K137" s="622">
        <v>0.28999999999999998</v>
      </c>
      <c r="L137" s="623"/>
      <c r="M137" s="135">
        <f>K137*12*F91</f>
        <v>0</v>
      </c>
      <c r="N137" s="622">
        <v>0.34</v>
      </c>
      <c r="O137" s="623"/>
      <c r="P137" s="135">
        <f>N137*12*I91</f>
        <v>1483.4880000000001</v>
      </c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</row>
    <row r="138" spans="1:30" ht="16.5" thickBot="1">
      <c r="A138" s="224" t="s">
        <v>108</v>
      </c>
      <c r="B138" s="223"/>
      <c r="C138" s="223"/>
      <c r="D138" s="223"/>
      <c r="E138" s="223"/>
      <c r="F138" s="223"/>
      <c r="G138" s="223"/>
      <c r="H138" s="222"/>
      <c r="I138" s="709" t="s">
        <v>68</v>
      </c>
      <c r="J138" s="710"/>
      <c r="K138" s="651">
        <v>35.07</v>
      </c>
      <c r="L138" s="625"/>
      <c r="M138" s="219">
        <f>K138*12*F91</f>
        <v>0</v>
      </c>
      <c r="N138" s="651">
        <v>36.81</v>
      </c>
      <c r="O138" s="625"/>
      <c r="P138" s="219">
        <f>N138*12*I91</f>
        <v>160609.39200000002</v>
      </c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D138" s="110"/>
    </row>
    <row r="139" spans="1:30" ht="16.5" thickBot="1">
      <c r="A139" s="619" t="s">
        <v>107</v>
      </c>
      <c r="B139" s="620"/>
      <c r="C139" s="620"/>
      <c r="D139" s="620"/>
      <c r="E139" s="620"/>
      <c r="F139" s="620"/>
      <c r="G139" s="620"/>
      <c r="H139" s="679"/>
      <c r="I139" s="221"/>
      <c r="J139" s="220"/>
      <c r="K139" s="651">
        <v>2.1</v>
      </c>
      <c r="L139" s="625"/>
      <c r="M139" s="219">
        <f>K139*12*F91</f>
        <v>0</v>
      </c>
      <c r="N139" s="651">
        <v>2.15</v>
      </c>
      <c r="O139" s="625"/>
      <c r="P139" s="219">
        <f>N139*12*I91</f>
        <v>9380.8799999999992</v>
      </c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</row>
    <row r="140" spans="1:30">
      <c r="A140" s="142" t="s">
        <v>70</v>
      </c>
      <c r="B140" s="141"/>
      <c r="C140" s="141"/>
      <c r="D140" s="141"/>
      <c r="E140" s="141"/>
      <c r="F140" s="141"/>
      <c r="G140" s="141"/>
      <c r="H140" s="139"/>
      <c r="I140" s="617" t="s">
        <v>71</v>
      </c>
      <c r="J140" s="618"/>
      <c r="K140" s="111"/>
      <c r="L140" s="144"/>
      <c r="M140" s="135"/>
      <c r="N140" s="111"/>
      <c r="O140" s="144"/>
      <c r="P140" s="135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</row>
    <row r="141" spans="1:30">
      <c r="A141" s="142" t="s">
        <v>72</v>
      </c>
      <c r="B141" s="141"/>
      <c r="C141" s="141"/>
      <c r="D141" s="141"/>
      <c r="E141" s="141"/>
      <c r="F141" s="141"/>
      <c r="G141" s="141"/>
      <c r="H141" s="139"/>
      <c r="I141" s="137"/>
      <c r="J141" s="136"/>
      <c r="K141" s="111"/>
      <c r="L141" s="144"/>
      <c r="M141" s="135"/>
      <c r="N141" s="111"/>
      <c r="O141" s="144"/>
      <c r="P141" s="135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</row>
    <row r="142" spans="1:30" ht="16.5" thickBot="1">
      <c r="A142" s="142" t="s">
        <v>73</v>
      </c>
      <c r="B142" s="141"/>
      <c r="C142" s="141"/>
      <c r="D142" s="141"/>
      <c r="E142" s="141"/>
      <c r="F142" s="141"/>
      <c r="G142" s="141"/>
      <c r="H142" s="139"/>
      <c r="I142" s="225"/>
      <c r="J142" s="136"/>
      <c r="K142" s="111"/>
      <c r="L142" s="144"/>
      <c r="M142" s="135"/>
      <c r="N142" s="111"/>
      <c r="O142" s="144"/>
      <c r="P142" s="135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</row>
    <row r="143" spans="1:30" ht="16.5" thickBot="1">
      <c r="A143" s="224" t="s">
        <v>106</v>
      </c>
      <c r="B143" s="223"/>
      <c r="C143" s="223"/>
      <c r="D143" s="223"/>
      <c r="E143" s="223"/>
      <c r="F143" s="223"/>
      <c r="G143" s="223"/>
      <c r="H143" s="222"/>
      <c r="I143" s="221"/>
      <c r="J143" s="220"/>
      <c r="K143" s="651">
        <v>0.2</v>
      </c>
      <c r="L143" s="625"/>
      <c r="M143" s="219">
        <f>K143*12*F91</f>
        <v>0</v>
      </c>
      <c r="N143" s="651">
        <v>0.25</v>
      </c>
      <c r="O143" s="625"/>
      <c r="P143" s="219">
        <f>N143*12*I91</f>
        <v>1090.8000000000002</v>
      </c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</row>
    <row r="144" spans="1:30">
      <c r="A144" s="142" t="s">
        <v>75</v>
      </c>
      <c r="B144" s="141"/>
      <c r="C144" s="141"/>
      <c r="D144" s="141"/>
      <c r="E144" s="141"/>
      <c r="F144" s="141"/>
      <c r="G144" s="141"/>
      <c r="H144" s="139"/>
      <c r="I144" s="617" t="s">
        <v>14</v>
      </c>
      <c r="J144" s="618"/>
      <c r="K144" s="152"/>
      <c r="L144" s="144"/>
      <c r="M144" s="135"/>
      <c r="N144" s="152"/>
      <c r="O144" s="144"/>
      <c r="P144" s="135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</row>
    <row r="145" spans="1:28" ht="16.5" thickBot="1">
      <c r="A145" s="142" t="s">
        <v>76</v>
      </c>
      <c r="B145" s="141"/>
      <c r="C145" s="141"/>
      <c r="D145" s="141"/>
      <c r="E145" s="141"/>
      <c r="F145" s="141"/>
      <c r="G145" s="141"/>
      <c r="H145" s="139"/>
      <c r="I145" s="137"/>
      <c r="J145" s="136"/>
      <c r="K145" s="152"/>
      <c r="L145" s="144"/>
      <c r="M145" s="135"/>
      <c r="N145" s="152"/>
      <c r="O145" s="144"/>
      <c r="P145" s="135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</row>
    <row r="146" spans="1:28" ht="16.5" thickBot="1">
      <c r="A146" s="619" t="s">
        <v>105</v>
      </c>
      <c r="B146" s="620"/>
      <c r="C146" s="620"/>
      <c r="D146" s="620"/>
      <c r="E146" s="620"/>
      <c r="F146" s="620"/>
      <c r="G146" s="620"/>
      <c r="H146" s="679"/>
      <c r="I146" s="221"/>
      <c r="J146" s="220"/>
      <c r="K146" s="651">
        <v>7.96</v>
      </c>
      <c r="L146" s="625"/>
      <c r="M146" s="219">
        <f>K146*12*F91</f>
        <v>0</v>
      </c>
      <c r="N146" s="651">
        <v>8.35</v>
      </c>
      <c r="O146" s="625"/>
      <c r="P146" s="219">
        <f>N146*12*I91</f>
        <v>36432.720000000001</v>
      </c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</row>
    <row r="147" spans="1:28">
      <c r="A147" s="142" t="s">
        <v>78</v>
      </c>
      <c r="B147" s="140"/>
      <c r="C147" s="140"/>
      <c r="D147" s="140"/>
      <c r="E147" s="140"/>
      <c r="F147" s="141"/>
      <c r="G147" s="140"/>
      <c r="H147" s="139"/>
      <c r="I147" s="637" t="s">
        <v>79</v>
      </c>
      <c r="J147" s="638"/>
      <c r="K147" s="111"/>
      <c r="L147" s="144"/>
      <c r="M147" s="135"/>
      <c r="N147" s="111"/>
      <c r="O147" s="144"/>
      <c r="P147" s="135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</row>
    <row r="148" spans="1:28">
      <c r="A148" s="142" t="s">
        <v>80</v>
      </c>
      <c r="B148" s="140"/>
      <c r="C148" s="140"/>
      <c r="D148" s="140"/>
      <c r="E148" s="140"/>
      <c r="F148" s="141"/>
      <c r="G148" s="140"/>
      <c r="H148" s="139"/>
      <c r="I148" s="637" t="s">
        <v>81</v>
      </c>
      <c r="J148" s="638"/>
      <c r="K148" s="111"/>
      <c r="L148" s="144"/>
      <c r="M148" s="135"/>
      <c r="N148" s="111"/>
      <c r="O148" s="144"/>
      <c r="P148" s="135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</row>
    <row r="149" spans="1:28">
      <c r="A149" s="142" t="s">
        <v>82</v>
      </c>
      <c r="B149" s="140"/>
      <c r="C149" s="140"/>
      <c r="D149" s="140"/>
      <c r="E149" s="140"/>
      <c r="F149" s="141"/>
      <c r="G149" s="140"/>
      <c r="H149" s="139"/>
      <c r="I149" s="637" t="s">
        <v>83</v>
      </c>
      <c r="J149" s="638"/>
      <c r="K149" s="111"/>
      <c r="L149" s="144"/>
      <c r="M149" s="135"/>
      <c r="N149" s="111"/>
      <c r="O149" s="144"/>
      <c r="P149" s="135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</row>
    <row r="150" spans="1:28">
      <c r="A150" s="142" t="s">
        <v>84</v>
      </c>
      <c r="B150" s="140"/>
      <c r="C150" s="140"/>
      <c r="D150" s="140"/>
      <c r="E150" s="140"/>
      <c r="F150" s="141"/>
      <c r="G150" s="140"/>
      <c r="H150" s="139"/>
      <c r="I150" s="637" t="s">
        <v>85</v>
      </c>
      <c r="J150" s="638"/>
      <c r="K150" s="111"/>
      <c r="L150" s="144"/>
      <c r="M150" s="135"/>
      <c r="N150" s="111"/>
      <c r="O150" s="144"/>
      <c r="P150" s="135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</row>
    <row r="151" spans="1:28">
      <c r="A151" s="142" t="s">
        <v>86</v>
      </c>
      <c r="B151" s="140"/>
      <c r="C151" s="140"/>
      <c r="D151" s="140"/>
      <c r="E151" s="140"/>
      <c r="F151" s="141"/>
      <c r="G151" s="140"/>
      <c r="H151" s="139"/>
      <c r="I151" s="637" t="s">
        <v>87</v>
      </c>
      <c r="J151" s="638"/>
      <c r="K151" s="111"/>
      <c r="L151" s="144"/>
      <c r="M151" s="135"/>
      <c r="N151" s="111"/>
      <c r="O151" s="144"/>
      <c r="P151" s="135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</row>
    <row r="152" spans="1:28">
      <c r="A152" s="142" t="s">
        <v>88</v>
      </c>
      <c r="B152" s="140"/>
      <c r="C152" s="140"/>
      <c r="D152" s="140"/>
      <c r="E152" s="140"/>
      <c r="F152" s="141"/>
      <c r="G152" s="140"/>
      <c r="H152" s="139"/>
      <c r="I152" s="137"/>
      <c r="J152" s="136"/>
      <c r="K152" s="111"/>
      <c r="L152" s="144"/>
      <c r="M152" s="135"/>
      <c r="N152" s="111"/>
      <c r="O152" s="144"/>
      <c r="P152" s="135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</row>
    <row r="153" spans="1:28">
      <c r="A153" s="142" t="s">
        <v>89</v>
      </c>
      <c r="B153" s="140"/>
      <c r="C153" s="140"/>
      <c r="D153" s="140"/>
      <c r="E153" s="140"/>
      <c r="F153" s="141"/>
      <c r="G153" s="140"/>
      <c r="H153" s="139"/>
      <c r="I153" s="137"/>
      <c r="J153" s="136"/>
      <c r="K153" s="111"/>
      <c r="L153" s="144"/>
      <c r="M153" s="135"/>
      <c r="N153" s="111"/>
      <c r="O153" s="144"/>
      <c r="P153" s="135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</row>
    <row r="154" spans="1:28">
      <c r="A154" s="142" t="s">
        <v>90</v>
      </c>
      <c r="B154" s="140"/>
      <c r="C154" s="140"/>
      <c r="D154" s="140"/>
      <c r="E154" s="140"/>
      <c r="F154" s="141"/>
      <c r="G154" s="140"/>
      <c r="H154" s="139"/>
      <c r="I154" s="137"/>
      <c r="J154" s="136"/>
      <c r="K154" s="111"/>
      <c r="L154" s="144"/>
      <c r="M154" s="135"/>
      <c r="N154" s="111"/>
      <c r="O154" s="144"/>
      <c r="P154" s="135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</row>
    <row r="155" spans="1:28">
      <c r="A155" s="142" t="s">
        <v>91</v>
      </c>
      <c r="B155" s="140"/>
      <c r="C155" s="140"/>
      <c r="D155" s="140"/>
      <c r="E155" s="140"/>
      <c r="F155" s="141"/>
      <c r="G155" s="140"/>
      <c r="H155" s="139"/>
      <c r="I155" s="137"/>
      <c r="J155" s="136"/>
      <c r="K155" s="111"/>
      <c r="L155" s="144"/>
      <c r="M155" s="135"/>
      <c r="N155" s="111"/>
      <c r="O155" s="144"/>
      <c r="P155" s="135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</row>
    <row r="156" spans="1:28">
      <c r="A156" s="142" t="s">
        <v>92</v>
      </c>
      <c r="B156" s="140"/>
      <c r="C156" s="140"/>
      <c r="D156" s="140"/>
      <c r="E156" s="140"/>
      <c r="F156" s="141"/>
      <c r="G156" s="140"/>
      <c r="H156" s="139"/>
      <c r="I156" s="137"/>
      <c r="J156" s="136"/>
      <c r="K156" s="111"/>
      <c r="L156" s="144"/>
      <c r="M156" s="135"/>
      <c r="N156" s="111"/>
      <c r="O156" s="144"/>
      <c r="P156" s="135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</row>
    <row r="157" spans="1:28" ht="16.5" thickBot="1">
      <c r="A157" s="614" t="s">
        <v>93</v>
      </c>
      <c r="B157" s="615"/>
      <c r="C157" s="615"/>
      <c r="D157" s="615"/>
      <c r="E157" s="615"/>
      <c r="F157" s="615"/>
      <c r="G157" s="615"/>
      <c r="H157" s="616"/>
      <c r="I157" s="137"/>
      <c r="J157" s="136"/>
      <c r="K157" s="154"/>
      <c r="L157" s="153"/>
      <c r="M157" s="135"/>
      <c r="N157" s="154"/>
      <c r="O157" s="153"/>
      <c r="P157" s="135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</row>
    <row r="158" spans="1:28">
      <c r="A158" s="134" t="s">
        <v>94</v>
      </c>
      <c r="B158" s="133"/>
      <c r="C158" s="133"/>
      <c r="D158" s="133"/>
      <c r="E158" s="133"/>
      <c r="F158" s="133"/>
      <c r="G158" s="133"/>
      <c r="H158" s="133"/>
      <c r="I158" s="617" t="s">
        <v>95</v>
      </c>
      <c r="J158" s="618"/>
      <c r="K158" s="185"/>
      <c r="L158" s="184"/>
      <c r="M158" s="130"/>
      <c r="N158" s="185"/>
      <c r="O158" s="184"/>
      <c r="P158" s="130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</row>
    <row r="159" spans="1:28" ht="16.5" thickBot="1">
      <c r="A159" s="129" t="s">
        <v>96</v>
      </c>
      <c r="B159" s="128"/>
      <c r="C159" s="128"/>
      <c r="D159" s="128"/>
      <c r="E159" s="128"/>
      <c r="F159" s="128"/>
      <c r="G159" s="128"/>
      <c r="H159" s="128"/>
      <c r="I159" s="127"/>
      <c r="J159" s="125"/>
      <c r="K159" s="181"/>
      <c r="L159" s="180"/>
      <c r="M159" s="124"/>
      <c r="N159" s="181"/>
      <c r="O159" s="180"/>
      <c r="P159" s="124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</row>
    <row r="160" spans="1:28" ht="16.5" thickBot="1">
      <c r="A160" s="123" t="s">
        <v>147</v>
      </c>
      <c r="B160" s="122"/>
      <c r="C160" s="122"/>
      <c r="D160" s="122"/>
      <c r="E160" s="122"/>
      <c r="F160" s="122"/>
      <c r="G160" s="122"/>
      <c r="H160" s="122"/>
      <c r="I160" s="680" t="s">
        <v>95</v>
      </c>
      <c r="J160" s="681"/>
      <c r="K160" s="687">
        <v>1.1000000000000001</v>
      </c>
      <c r="L160" s="688"/>
      <c r="M160" s="115">
        <f>K160*F91*12</f>
        <v>0</v>
      </c>
      <c r="N160" s="687">
        <v>1.1499999999999999</v>
      </c>
      <c r="O160" s="688"/>
      <c r="P160" s="115">
        <f>N160*I91*12</f>
        <v>5017.68</v>
      </c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</row>
    <row r="161" spans="1:28" ht="16.5" thickBot="1">
      <c r="A161" s="671" t="s">
        <v>137</v>
      </c>
      <c r="B161" s="672"/>
      <c r="C161" s="672"/>
      <c r="D161" s="672"/>
      <c r="E161" s="672"/>
      <c r="F161" s="672"/>
      <c r="G161" s="672"/>
      <c r="H161" s="672"/>
      <c r="I161" s="119"/>
      <c r="J161" s="118"/>
      <c r="K161" s="660">
        <f>K160+K146+K117+K102+K92</f>
        <v>70.010000000000005</v>
      </c>
      <c r="L161" s="661"/>
      <c r="M161" s="273" t="e">
        <f>M90+M100+M115+M144+M158+M160+M159</f>
        <v>#VALUE!</v>
      </c>
      <c r="N161" s="660">
        <v>69.709999999999994</v>
      </c>
      <c r="O161" s="661"/>
      <c r="P161" s="118">
        <f>N161*I91*12</f>
        <v>304158.67200000002</v>
      </c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</row>
    <row r="162" spans="1:28" ht="16.5" thickBot="1">
      <c r="A162" s="662" t="s">
        <v>136</v>
      </c>
      <c r="B162" s="663"/>
      <c r="C162" s="663"/>
      <c r="D162" s="663"/>
      <c r="E162" s="663"/>
      <c r="F162" s="663"/>
      <c r="G162" s="663"/>
      <c r="H162" s="663"/>
      <c r="I162" s="663"/>
      <c r="J162" s="663"/>
      <c r="K162" s="669" t="e">
        <f>K163-K161</f>
        <v>#VALUE!</v>
      </c>
      <c r="L162" s="670"/>
      <c r="M162" s="117" t="e">
        <f>K162*12*I89</f>
        <v>#VALUE!</v>
      </c>
      <c r="N162" s="641">
        <v>3.48</v>
      </c>
      <c r="O162" s="642"/>
      <c r="P162" s="115">
        <f>N162*I91*12</f>
        <v>15183.936</v>
      </c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</row>
    <row r="163" spans="1:28" ht="16.5" thickBot="1">
      <c r="A163" s="658" t="s">
        <v>135</v>
      </c>
      <c r="B163" s="659"/>
      <c r="C163" s="659"/>
      <c r="D163" s="659"/>
      <c r="E163" s="659"/>
      <c r="F163" s="659"/>
      <c r="G163" s="659"/>
      <c r="H163" s="659"/>
      <c r="I163" s="673"/>
      <c r="J163" s="673"/>
      <c r="K163" s="656" t="e">
        <f>K159+K158+K144+K115+K100+K90</f>
        <v>#VALUE!</v>
      </c>
      <c r="L163" s="657"/>
      <c r="M163" s="116" t="e">
        <f>K163*I89*12</f>
        <v>#VALUE!</v>
      </c>
      <c r="N163" s="641">
        <f>N160+N146+N143+N139+N138++N134+N126+N119+N102+N92</f>
        <v>73.19</v>
      </c>
      <c r="O163" s="642"/>
      <c r="P163" s="115">
        <f>SUM(P161:P162)</f>
        <v>319342.60800000001</v>
      </c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</row>
    <row r="164" spans="1:28" ht="79.5" customHeight="1">
      <c r="A164" s="215"/>
      <c r="B164" s="215"/>
      <c r="C164" s="215"/>
      <c r="D164" s="215"/>
      <c r="E164" s="215"/>
      <c r="F164" s="215"/>
      <c r="G164" s="215"/>
      <c r="H164" s="215"/>
      <c r="I164" s="715" t="s">
        <v>146</v>
      </c>
      <c r="J164" s="716"/>
      <c r="K164" s="716"/>
      <c r="L164" s="716"/>
      <c r="M164" s="716"/>
      <c r="N164" s="716"/>
      <c r="O164" s="716"/>
      <c r="P164" s="716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</row>
    <row r="165" spans="1:28">
      <c r="A165" s="215"/>
      <c r="B165" s="215"/>
      <c r="C165" s="215"/>
      <c r="D165" s="215"/>
      <c r="E165" s="215"/>
      <c r="F165" s="215"/>
      <c r="G165" s="215"/>
      <c r="H165" s="215"/>
      <c r="I165" s="715" t="s">
        <v>145</v>
      </c>
      <c r="J165" s="665"/>
      <c r="K165" s="665"/>
      <c r="L165" s="665"/>
      <c r="M165" s="665"/>
      <c r="N165" s="665"/>
      <c r="O165" s="665"/>
      <c r="P165" s="665"/>
      <c r="Q165" s="108"/>
      <c r="R165" s="108"/>
      <c r="S165" s="114"/>
      <c r="T165" s="114"/>
      <c r="U165" s="114"/>
      <c r="V165" s="114"/>
      <c r="W165" s="114"/>
      <c r="X165" s="108"/>
      <c r="Y165" s="114"/>
      <c r="Z165" s="114"/>
      <c r="AA165" s="114"/>
      <c r="AB165" s="114"/>
    </row>
    <row r="166" spans="1:28">
      <c r="A166" s="215"/>
      <c r="B166" s="215"/>
      <c r="C166" s="215"/>
      <c r="D166" s="215"/>
      <c r="E166" s="215"/>
      <c r="F166" s="215"/>
      <c r="G166" s="215"/>
      <c r="H166" s="215"/>
      <c r="I166" s="665"/>
      <c r="J166" s="665"/>
      <c r="K166" s="665"/>
      <c r="L166" s="665"/>
      <c r="M166" s="665"/>
      <c r="N166" s="665"/>
      <c r="O166" s="665"/>
      <c r="P166" s="665"/>
      <c r="Q166" s="108"/>
      <c r="R166" s="108"/>
      <c r="S166" s="114"/>
      <c r="T166" s="114"/>
      <c r="U166" s="114"/>
      <c r="V166" s="114"/>
      <c r="W166" s="114"/>
      <c r="X166" s="108"/>
      <c r="Y166" s="114"/>
      <c r="Z166" s="114"/>
      <c r="AA166" s="114"/>
      <c r="AB166" s="114"/>
    </row>
    <row r="167" spans="1:28">
      <c r="A167" s="215"/>
      <c r="B167" s="215"/>
      <c r="C167" s="215"/>
      <c r="D167" s="215"/>
      <c r="E167" s="215"/>
      <c r="F167" s="215"/>
      <c r="G167" s="215"/>
      <c r="H167" s="215"/>
      <c r="I167" s="665"/>
      <c r="J167" s="665"/>
      <c r="K167" s="665"/>
      <c r="L167" s="665"/>
      <c r="M167" s="665"/>
      <c r="N167" s="665"/>
      <c r="O167" s="665"/>
      <c r="P167" s="665"/>
      <c r="Q167" s="108"/>
      <c r="R167" s="108"/>
      <c r="S167" s="114"/>
      <c r="T167" s="114"/>
      <c r="U167" s="114"/>
      <c r="V167" s="114"/>
      <c r="W167" s="114"/>
      <c r="X167" s="108"/>
      <c r="Y167" s="114"/>
      <c r="Z167" s="114"/>
      <c r="AA167" s="114"/>
      <c r="AB167" s="114"/>
    </row>
    <row r="168" spans="1:28">
      <c r="A168" s="215"/>
      <c r="B168" s="215"/>
      <c r="C168" s="215"/>
      <c r="D168" s="215"/>
      <c r="E168" s="215"/>
      <c r="F168" s="215"/>
      <c r="G168" s="215"/>
      <c r="H168" s="215"/>
      <c r="I168" s="665"/>
      <c r="J168" s="665"/>
      <c r="K168" s="665"/>
      <c r="L168" s="665"/>
      <c r="M168" s="665"/>
      <c r="N168" s="665"/>
      <c r="O168" s="665"/>
      <c r="P168" s="665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</row>
    <row r="169" spans="1:28">
      <c r="A169" s="697" t="s">
        <v>104</v>
      </c>
      <c r="B169" s="697"/>
      <c r="C169" s="697"/>
      <c r="D169" s="697"/>
      <c r="E169" s="697"/>
      <c r="F169" s="697"/>
      <c r="G169" s="697"/>
      <c r="H169" s="697"/>
      <c r="I169" s="697"/>
      <c r="J169" s="697"/>
      <c r="K169" s="697"/>
      <c r="L169" s="697"/>
      <c r="M169" s="697"/>
      <c r="N169" s="697"/>
      <c r="O169" s="697"/>
      <c r="P169" s="114"/>
      <c r="Q169" s="108"/>
      <c r="R169" s="108"/>
      <c r="S169" s="112"/>
      <c r="T169" s="112"/>
      <c r="U169" s="112"/>
      <c r="V169" s="112"/>
      <c r="W169" s="112"/>
      <c r="X169" s="108"/>
      <c r="Y169" s="112"/>
      <c r="Z169" s="112"/>
      <c r="AA169" s="112"/>
      <c r="AB169" s="112"/>
    </row>
    <row r="170" spans="1:28">
      <c r="A170" s="698" t="s">
        <v>0</v>
      </c>
      <c r="B170" s="698"/>
      <c r="C170" s="698"/>
      <c r="D170" s="698"/>
      <c r="E170" s="698"/>
      <c r="F170" s="698"/>
      <c r="G170" s="698"/>
      <c r="H170" s="698"/>
      <c r="I170" s="698"/>
      <c r="J170" s="698"/>
      <c r="K170" s="698"/>
      <c r="L170" s="698"/>
      <c r="M170" s="698"/>
      <c r="N170" s="698"/>
      <c r="O170" s="698"/>
      <c r="P170" s="114"/>
      <c r="Q170" s="108"/>
      <c r="R170" s="108"/>
      <c r="S170" s="112"/>
      <c r="T170" s="112"/>
      <c r="U170" s="112"/>
      <c r="V170" s="112"/>
      <c r="W170" s="112"/>
      <c r="X170" s="108"/>
      <c r="Y170" s="112"/>
      <c r="Z170" s="112"/>
      <c r="AA170" s="112"/>
      <c r="AB170" s="112"/>
    </row>
    <row r="171" spans="1:28">
      <c r="A171" s="272"/>
      <c r="B171" s="272"/>
      <c r="C171" s="272"/>
      <c r="D171" s="272"/>
      <c r="E171" s="272"/>
      <c r="F171" s="272" t="s">
        <v>144</v>
      </c>
      <c r="G171" s="272"/>
      <c r="H171" s="272"/>
      <c r="I171" s="272"/>
      <c r="J171" s="272"/>
      <c r="K171" s="202" t="s">
        <v>143</v>
      </c>
      <c r="L171" s="202"/>
      <c r="M171" s="114"/>
      <c r="N171" s="202" t="s">
        <v>143</v>
      </c>
      <c r="O171" s="202"/>
      <c r="P171" s="114"/>
      <c r="Q171" s="108"/>
      <c r="R171" s="108"/>
      <c r="S171" s="112"/>
      <c r="T171" s="112"/>
      <c r="U171" s="112"/>
      <c r="V171" s="112"/>
      <c r="W171" s="112"/>
      <c r="X171" s="108"/>
      <c r="Y171" s="112"/>
      <c r="Z171" s="112"/>
      <c r="AA171" s="112"/>
      <c r="AB171" s="112"/>
    </row>
    <row r="172" spans="1:28">
      <c r="A172" s="241"/>
      <c r="B172" s="240"/>
      <c r="C172" s="699" t="s">
        <v>2</v>
      </c>
      <c r="D172" s="699"/>
      <c r="E172" s="699"/>
      <c r="F172" s="240"/>
      <c r="G172" s="240"/>
      <c r="H172" s="262"/>
      <c r="I172" s="700" t="s">
        <v>3</v>
      </c>
      <c r="J172" s="701"/>
      <c r="K172" s="645" t="s">
        <v>4</v>
      </c>
      <c r="L172" s="646"/>
      <c r="M172" s="251"/>
      <c r="N172" s="645" t="s">
        <v>4</v>
      </c>
      <c r="O172" s="646"/>
      <c r="P172" s="251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</row>
    <row r="173" spans="1:28">
      <c r="A173" s="225"/>
      <c r="B173" s="137"/>
      <c r="C173" s="137"/>
      <c r="D173" s="137"/>
      <c r="E173" s="137"/>
      <c r="F173" s="137"/>
      <c r="G173" s="137"/>
      <c r="H173" s="136"/>
      <c r="I173" s="137"/>
      <c r="J173" s="136"/>
      <c r="K173" s="647" t="s">
        <v>5</v>
      </c>
      <c r="L173" s="648"/>
      <c r="M173" s="271" t="s">
        <v>6</v>
      </c>
      <c r="N173" s="647" t="s">
        <v>5</v>
      </c>
      <c r="O173" s="648"/>
      <c r="P173" s="271" t="s">
        <v>6</v>
      </c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</row>
    <row r="174" spans="1:28">
      <c r="A174" s="225"/>
      <c r="B174" s="137"/>
      <c r="C174" s="137"/>
      <c r="D174" s="137"/>
      <c r="E174" s="137"/>
      <c r="F174" s="137"/>
      <c r="G174" s="137"/>
      <c r="H174" s="136"/>
      <c r="I174" s="637" t="s">
        <v>7</v>
      </c>
      <c r="J174" s="638"/>
      <c r="K174" s="682" t="s">
        <v>8</v>
      </c>
      <c r="L174" s="683"/>
      <c r="M174" s="271" t="s">
        <v>9</v>
      </c>
      <c r="N174" s="682" t="s">
        <v>8</v>
      </c>
      <c r="O174" s="683"/>
      <c r="P174" s="271" t="s">
        <v>9</v>
      </c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</row>
    <row r="175" spans="1:28" ht="16.5" thickBot="1">
      <c r="A175" s="241"/>
      <c r="B175" s="240"/>
      <c r="C175" s="240"/>
      <c r="D175" s="240"/>
      <c r="E175" s="240"/>
      <c r="F175" s="240"/>
      <c r="G175" s="240"/>
      <c r="H175" s="262"/>
      <c r="I175" s="702">
        <v>935.6</v>
      </c>
      <c r="J175" s="703"/>
      <c r="K175" s="630"/>
      <c r="L175" s="631"/>
      <c r="M175" s="270"/>
      <c r="N175" s="630"/>
      <c r="O175" s="631"/>
      <c r="P175" s="270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</row>
    <row r="176" spans="1:28">
      <c r="A176" s="261" t="s">
        <v>10</v>
      </c>
      <c r="B176" s="248"/>
      <c r="C176" s="248"/>
      <c r="D176" s="248"/>
      <c r="E176" s="248"/>
      <c r="F176" s="248"/>
      <c r="G176" s="248"/>
      <c r="H176" s="269"/>
      <c r="I176" s="132"/>
      <c r="J176" s="131"/>
      <c r="K176" s="655">
        <f>K179+K182</f>
        <v>7.6999999999999993</v>
      </c>
      <c r="L176" s="650"/>
      <c r="M176" s="130">
        <f>K176*12*F175</f>
        <v>0</v>
      </c>
      <c r="N176" s="655">
        <f>N179+N182</f>
        <v>7.8000000000000007</v>
      </c>
      <c r="O176" s="650"/>
      <c r="P176" s="130">
        <f>N176*12*I175</f>
        <v>87572.160000000003</v>
      </c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</row>
    <row r="177" spans="1:28">
      <c r="A177" s="268" t="s">
        <v>11</v>
      </c>
      <c r="B177" s="267"/>
      <c r="C177" s="267"/>
      <c r="D177" s="267"/>
      <c r="E177" s="267"/>
      <c r="F177" s="267"/>
      <c r="G177" s="267"/>
      <c r="H177" s="266"/>
      <c r="I177" s="137"/>
      <c r="J177" s="136"/>
      <c r="K177" s="154"/>
      <c r="L177" s="153"/>
      <c r="M177" s="265"/>
      <c r="N177" s="154"/>
      <c r="O177" s="153"/>
      <c r="P177" s="265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</row>
    <row r="178" spans="1:28" ht="16.5" thickBot="1">
      <c r="A178" s="257" t="s">
        <v>12</v>
      </c>
      <c r="B178" s="264"/>
      <c r="C178" s="264"/>
      <c r="D178" s="264"/>
      <c r="E178" s="264"/>
      <c r="F178" s="264"/>
      <c r="G178" s="264"/>
      <c r="H178" s="263"/>
      <c r="I178" s="126"/>
      <c r="J178" s="125"/>
      <c r="K178" s="181"/>
      <c r="L178" s="180"/>
      <c r="M178" s="124"/>
      <c r="N178" s="181"/>
      <c r="O178" s="180"/>
      <c r="P178" s="124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</row>
    <row r="179" spans="1:28">
      <c r="A179" s="236" t="s">
        <v>13</v>
      </c>
      <c r="B179" s="243"/>
      <c r="C179" s="243"/>
      <c r="D179" s="243"/>
      <c r="E179" s="243"/>
      <c r="F179" s="243"/>
      <c r="G179" s="243"/>
      <c r="H179" s="245"/>
      <c r="I179" s="689" t="s">
        <v>14</v>
      </c>
      <c r="J179" s="690"/>
      <c r="K179" s="639">
        <v>4.5999999999999996</v>
      </c>
      <c r="L179" s="640"/>
      <c r="M179" s="135">
        <f>K179*12*F175</f>
        <v>0</v>
      </c>
      <c r="N179" s="639">
        <v>4.6500000000000004</v>
      </c>
      <c r="O179" s="640"/>
      <c r="P179" s="135">
        <f>N179*12*I175</f>
        <v>52206.48</v>
      </c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</row>
    <row r="180" spans="1:28">
      <c r="A180" s="142" t="s">
        <v>15</v>
      </c>
      <c r="B180" s="137"/>
      <c r="C180" s="137"/>
      <c r="D180" s="137"/>
      <c r="E180" s="137"/>
      <c r="F180" s="137"/>
      <c r="G180" s="137"/>
      <c r="H180" s="136"/>
      <c r="I180" s="637" t="s">
        <v>16</v>
      </c>
      <c r="J180" s="638"/>
      <c r="K180" s="113"/>
      <c r="L180" s="153"/>
      <c r="M180" s="135"/>
      <c r="N180" s="113"/>
      <c r="O180" s="153"/>
      <c r="P180" s="135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</row>
    <row r="181" spans="1:28">
      <c r="A181" s="236" t="s">
        <v>17</v>
      </c>
      <c r="B181" s="243"/>
      <c r="C181" s="243"/>
      <c r="D181" s="243"/>
      <c r="E181" s="243"/>
      <c r="F181" s="243"/>
      <c r="G181" s="243"/>
      <c r="H181" s="245"/>
      <c r="I181" s="689"/>
      <c r="J181" s="690"/>
      <c r="K181" s="113"/>
      <c r="L181" s="153"/>
      <c r="M181" s="135"/>
      <c r="N181" s="113"/>
      <c r="O181" s="153"/>
      <c r="P181" s="135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</row>
    <row r="182" spans="1:28">
      <c r="A182" s="236" t="s">
        <v>18</v>
      </c>
      <c r="B182" s="243"/>
      <c r="C182" s="243"/>
      <c r="D182" s="243"/>
      <c r="E182" s="243"/>
      <c r="F182" s="243"/>
      <c r="G182" s="243"/>
      <c r="H182" s="245"/>
      <c r="I182" s="691" t="s">
        <v>19</v>
      </c>
      <c r="J182" s="692"/>
      <c r="K182" s="647">
        <v>3.1</v>
      </c>
      <c r="L182" s="648"/>
      <c r="M182" s="135">
        <f>K182*12*F175</f>
        <v>0</v>
      </c>
      <c r="N182" s="647">
        <v>3.15</v>
      </c>
      <c r="O182" s="648"/>
      <c r="P182" s="135">
        <f>N182*12*I175</f>
        <v>35365.68</v>
      </c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</row>
    <row r="183" spans="1:28">
      <c r="A183" s="233" t="s">
        <v>20</v>
      </c>
      <c r="B183" s="230"/>
      <c r="C183" s="230"/>
      <c r="D183" s="230"/>
      <c r="E183" s="230"/>
      <c r="F183" s="230"/>
      <c r="G183" s="230"/>
      <c r="H183" s="229"/>
      <c r="I183" s="637" t="s">
        <v>16</v>
      </c>
      <c r="J183" s="638"/>
      <c r="K183" s="202"/>
      <c r="L183" s="201"/>
      <c r="M183" s="135"/>
      <c r="N183" s="202"/>
      <c r="O183" s="201"/>
      <c r="P183" s="135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</row>
    <row r="184" spans="1:28">
      <c r="A184" s="228" t="s">
        <v>21</v>
      </c>
      <c r="B184" s="240"/>
      <c r="C184" s="240"/>
      <c r="D184" s="240"/>
      <c r="E184" s="240"/>
      <c r="F184" s="240"/>
      <c r="G184" s="240"/>
      <c r="H184" s="262"/>
      <c r="I184" s="637"/>
      <c r="J184" s="638"/>
      <c r="K184" s="113"/>
      <c r="L184" s="153"/>
      <c r="M184" s="135"/>
      <c r="N184" s="113"/>
      <c r="O184" s="153"/>
      <c r="P184" s="135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</row>
    <row r="185" spans="1:28" ht="16.5" thickBot="1">
      <c r="A185" s="236" t="s">
        <v>22</v>
      </c>
      <c r="B185" s="235"/>
      <c r="C185" s="235"/>
      <c r="D185" s="235"/>
      <c r="E185" s="235"/>
      <c r="F185" s="235"/>
      <c r="G185" s="235"/>
      <c r="H185" s="234"/>
      <c r="I185" s="243"/>
      <c r="J185" s="245"/>
      <c r="K185" s="628"/>
      <c r="L185" s="629"/>
      <c r="M185" s="135"/>
      <c r="N185" s="628"/>
      <c r="O185" s="629"/>
      <c r="P185" s="135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</row>
    <row r="186" spans="1:28">
      <c r="A186" s="261" t="s">
        <v>23</v>
      </c>
      <c r="B186" s="260"/>
      <c r="C186" s="260"/>
      <c r="D186" s="260"/>
      <c r="E186" s="260"/>
      <c r="F186" s="260"/>
      <c r="G186" s="260"/>
      <c r="H186" s="259"/>
      <c r="I186" s="132"/>
      <c r="J186" s="258"/>
      <c r="K186" s="649">
        <f>K188+K193+K196</f>
        <v>6.33</v>
      </c>
      <c r="L186" s="650"/>
      <c r="M186" s="130">
        <f>K186*12*F175</f>
        <v>0</v>
      </c>
      <c r="N186" s="649">
        <f>N188+N193+N196</f>
        <v>6.48</v>
      </c>
      <c r="O186" s="650"/>
      <c r="P186" s="130">
        <f>N186*12*I175</f>
        <v>72752.256000000008</v>
      </c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</row>
    <row r="187" spans="1:28" ht="16.5" thickBot="1">
      <c r="A187" s="257" t="s">
        <v>24</v>
      </c>
      <c r="B187" s="256"/>
      <c r="C187" s="256"/>
      <c r="D187" s="256"/>
      <c r="E187" s="256"/>
      <c r="F187" s="256"/>
      <c r="G187" s="256"/>
      <c r="H187" s="255"/>
      <c r="I187" s="126"/>
      <c r="J187" s="254"/>
      <c r="K187" s="181"/>
      <c r="L187" s="180"/>
      <c r="M187" s="124"/>
      <c r="N187" s="181"/>
      <c r="O187" s="180"/>
      <c r="P187" s="124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</row>
    <row r="188" spans="1:28">
      <c r="A188" s="142" t="s">
        <v>25</v>
      </c>
      <c r="B188" s="141"/>
      <c r="C188" s="141"/>
      <c r="D188" s="141"/>
      <c r="E188" s="141"/>
      <c r="F188" s="141"/>
      <c r="G188" s="141"/>
      <c r="H188" s="139"/>
      <c r="I188" s="637" t="s">
        <v>14</v>
      </c>
      <c r="J188" s="638"/>
      <c r="K188" s="639">
        <v>2.93</v>
      </c>
      <c r="L188" s="640"/>
      <c r="M188" s="135">
        <f>K188*12*F175</f>
        <v>0</v>
      </c>
      <c r="N188" s="639">
        <v>2.98</v>
      </c>
      <c r="O188" s="640"/>
      <c r="P188" s="135">
        <f>N188*12*I175</f>
        <v>33457.055999999997</v>
      </c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</row>
    <row r="189" spans="1:28">
      <c r="A189" s="236" t="s">
        <v>26</v>
      </c>
      <c r="B189" s="235"/>
      <c r="C189" s="235"/>
      <c r="D189" s="235"/>
      <c r="E189" s="235"/>
      <c r="F189" s="235"/>
      <c r="G189" s="235"/>
      <c r="H189" s="234"/>
      <c r="I189" s="253"/>
      <c r="J189" s="252"/>
      <c r="K189" s="113"/>
      <c r="L189" s="153"/>
      <c r="M189" s="135"/>
      <c r="N189" s="113"/>
      <c r="O189" s="153"/>
      <c r="P189" s="135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</row>
    <row r="190" spans="1:28">
      <c r="A190" s="142" t="s">
        <v>15</v>
      </c>
      <c r="B190" s="137"/>
      <c r="C190" s="137"/>
      <c r="D190" s="137"/>
      <c r="E190" s="137"/>
      <c r="F190" s="137"/>
      <c r="G190" s="137"/>
      <c r="H190" s="136"/>
      <c r="I190" s="637" t="s">
        <v>16</v>
      </c>
      <c r="J190" s="638"/>
      <c r="K190" s="113"/>
      <c r="L190" s="153"/>
      <c r="M190" s="135"/>
      <c r="N190" s="113"/>
      <c r="O190" s="153"/>
      <c r="P190" s="135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</row>
    <row r="191" spans="1:28">
      <c r="A191" s="236" t="s">
        <v>17</v>
      </c>
      <c r="B191" s="243"/>
      <c r="C191" s="243"/>
      <c r="D191" s="243"/>
      <c r="E191" s="243"/>
      <c r="F191" s="243"/>
      <c r="G191" s="243"/>
      <c r="H191" s="245"/>
      <c r="I191" s="689"/>
      <c r="J191" s="690"/>
      <c r="K191" s="113"/>
      <c r="L191" s="153"/>
      <c r="M191" s="135"/>
      <c r="N191" s="113"/>
      <c r="O191" s="153"/>
      <c r="P191" s="135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</row>
    <row r="192" spans="1:28">
      <c r="A192" s="233" t="s">
        <v>27</v>
      </c>
      <c r="B192" s="230"/>
      <c r="C192" s="229"/>
      <c r="D192" s="137"/>
      <c r="E192" s="137"/>
      <c r="F192" s="137"/>
      <c r="G192" s="137"/>
      <c r="H192" s="136"/>
      <c r="I192" s="637" t="s">
        <v>16</v>
      </c>
      <c r="J192" s="638"/>
      <c r="K192" s="113"/>
      <c r="L192" s="153"/>
      <c r="M192" s="135"/>
      <c r="N192" s="113"/>
      <c r="O192" s="153"/>
      <c r="P192" s="135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</row>
    <row r="193" spans="1:28">
      <c r="A193" s="142" t="s">
        <v>28</v>
      </c>
      <c r="B193" s="137"/>
      <c r="C193" s="137"/>
      <c r="D193" s="230"/>
      <c r="E193" s="230"/>
      <c r="F193" s="230"/>
      <c r="G193" s="230"/>
      <c r="H193" s="229"/>
      <c r="I193" s="691" t="s">
        <v>19</v>
      </c>
      <c r="J193" s="692"/>
      <c r="K193" s="647">
        <v>1.6</v>
      </c>
      <c r="L193" s="648"/>
      <c r="M193" s="135">
        <f>K193*12*F175</f>
        <v>0</v>
      </c>
      <c r="N193" s="647">
        <v>1.65</v>
      </c>
      <c r="O193" s="648"/>
      <c r="P193" s="135">
        <f>N193*12*I175</f>
        <v>18524.879999999997</v>
      </c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</row>
    <row r="194" spans="1:28">
      <c r="A194" s="228" t="s">
        <v>29</v>
      </c>
      <c r="B194" s="227"/>
      <c r="C194" s="227"/>
      <c r="D194" s="227"/>
      <c r="E194" s="227"/>
      <c r="F194" s="227"/>
      <c r="G194" s="227"/>
      <c r="H194" s="226"/>
      <c r="I194" s="700" t="s">
        <v>30</v>
      </c>
      <c r="J194" s="701"/>
      <c r="K194" s="113"/>
      <c r="L194" s="153"/>
      <c r="M194" s="135"/>
      <c r="N194" s="113"/>
      <c r="O194" s="153"/>
      <c r="P194" s="135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</row>
    <row r="195" spans="1:28">
      <c r="A195" s="236"/>
      <c r="B195" s="235"/>
      <c r="C195" s="235"/>
      <c r="D195" s="235"/>
      <c r="E195" s="235"/>
      <c r="F195" s="235"/>
      <c r="G195" s="235"/>
      <c r="H195" s="234"/>
      <c r="I195" s="243" t="s">
        <v>31</v>
      </c>
      <c r="J195" s="245"/>
      <c r="K195" s="113"/>
      <c r="L195" s="153"/>
      <c r="M195" s="135"/>
      <c r="N195" s="113"/>
      <c r="O195" s="153"/>
      <c r="P195" s="135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</row>
    <row r="196" spans="1:28">
      <c r="A196" s="228" t="s">
        <v>32</v>
      </c>
      <c r="B196" s="227"/>
      <c r="C196" s="227"/>
      <c r="D196" s="227"/>
      <c r="E196" s="227"/>
      <c r="F196" s="227"/>
      <c r="G196" s="227"/>
      <c r="H196" s="226"/>
      <c r="I196" s="700" t="s">
        <v>19</v>
      </c>
      <c r="J196" s="701"/>
      <c r="K196" s="647">
        <v>1.8</v>
      </c>
      <c r="L196" s="648"/>
      <c r="M196" s="135">
        <f>K196*12*F175</f>
        <v>0</v>
      </c>
      <c r="N196" s="647">
        <v>1.85</v>
      </c>
      <c r="O196" s="648"/>
      <c r="P196" s="135">
        <f>N196*12*I175</f>
        <v>20770.320000000003</v>
      </c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</row>
    <row r="197" spans="1:28">
      <c r="A197" s="236" t="s">
        <v>33</v>
      </c>
      <c r="B197" s="235"/>
      <c r="C197" s="235"/>
      <c r="D197" s="235"/>
      <c r="E197" s="235"/>
      <c r="F197" s="235"/>
      <c r="G197" s="235"/>
      <c r="H197" s="234"/>
      <c r="I197" s="243"/>
      <c r="J197" s="245"/>
      <c r="K197" s="113"/>
      <c r="L197" s="153"/>
      <c r="M197" s="135"/>
      <c r="N197" s="113"/>
      <c r="O197" s="153"/>
      <c r="P197" s="135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</row>
    <row r="198" spans="1:28">
      <c r="A198" s="228" t="s">
        <v>34</v>
      </c>
      <c r="B198" s="227"/>
      <c r="C198" s="227"/>
      <c r="D198" s="227"/>
      <c r="E198" s="227"/>
      <c r="F198" s="227"/>
      <c r="G198" s="227"/>
      <c r="H198" s="226"/>
      <c r="I198" s="637" t="s">
        <v>16</v>
      </c>
      <c r="J198" s="638"/>
      <c r="K198" s="113"/>
      <c r="L198" s="153"/>
      <c r="M198" s="135"/>
      <c r="N198" s="113"/>
      <c r="O198" s="153"/>
      <c r="P198" s="135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</row>
    <row r="199" spans="1:28">
      <c r="A199" s="228" t="s">
        <v>35</v>
      </c>
      <c r="B199" s="227"/>
      <c r="C199" s="227"/>
      <c r="D199" s="227"/>
      <c r="E199" s="227"/>
      <c r="F199" s="227"/>
      <c r="G199" s="227"/>
      <c r="H199" s="226"/>
      <c r="I199" s="700" t="s">
        <v>36</v>
      </c>
      <c r="J199" s="701"/>
      <c r="K199" s="173"/>
      <c r="L199" s="190"/>
      <c r="M199" s="251"/>
      <c r="N199" s="173"/>
      <c r="O199" s="190"/>
      <c r="P199" s="251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</row>
    <row r="200" spans="1:28" ht="16.5" thickBot="1">
      <c r="A200" s="236"/>
      <c r="B200" s="235"/>
      <c r="C200" s="235"/>
      <c r="D200" s="235"/>
      <c r="E200" s="235"/>
      <c r="F200" s="235"/>
      <c r="G200" s="235"/>
      <c r="H200" s="234"/>
      <c r="I200" s="711" t="s">
        <v>37</v>
      </c>
      <c r="J200" s="712"/>
      <c r="K200" s="176"/>
      <c r="L200" s="178"/>
      <c r="M200" s="250"/>
      <c r="N200" s="176"/>
      <c r="O200" s="178"/>
      <c r="P200" s="250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</row>
    <row r="201" spans="1:28">
      <c r="A201" s="249" t="s">
        <v>38</v>
      </c>
      <c r="B201" s="248"/>
      <c r="C201" s="248"/>
      <c r="D201" s="248"/>
      <c r="E201" s="248"/>
      <c r="F201" s="248"/>
      <c r="G201" s="132"/>
      <c r="H201" s="131"/>
      <c r="I201" s="132"/>
      <c r="J201" s="131"/>
      <c r="K201" s="652">
        <f>K203+K210+K218+K222+K223+K227</f>
        <v>33.160000000000004</v>
      </c>
      <c r="L201" s="650"/>
      <c r="M201" s="130">
        <f>M203+M210+M218+M222+M223+M227</f>
        <v>0</v>
      </c>
      <c r="N201" s="652">
        <f>N203+N210+N218+N222+N223+N227</f>
        <v>37.660000000000004</v>
      </c>
      <c r="O201" s="650"/>
      <c r="P201" s="130">
        <f>P203+P210+P218+P222+P223+P227</f>
        <v>422816.35200000001</v>
      </c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</row>
    <row r="202" spans="1:28" ht="16.5" thickBot="1">
      <c r="A202" s="247"/>
      <c r="B202" s="126"/>
      <c r="C202" s="126"/>
      <c r="D202" s="126"/>
      <c r="E202" s="126"/>
      <c r="F202" s="126"/>
      <c r="G202" s="126"/>
      <c r="H202" s="125"/>
      <c r="I202" s="126"/>
      <c r="J202" s="125"/>
      <c r="K202" s="181"/>
      <c r="L202" s="180"/>
      <c r="M202" s="124"/>
      <c r="N202" s="181"/>
      <c r="O202" s="180"/>
      <c r="P202" s="124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</row>
    <row r="203" spans="1:28" ht="16.5" thickBot="1">
      <c r="A203" s="619" t="s">
        <v>39</v>
      </c>
      <c r="B203" s="620"/>
      <c r="C203" s="620"/>
      <c r="D203" s="620"/>
      <c r="E203" s="620"/>
      <c r="F203" s="620"/>
      <c r="G203" s="620"/>
      <c r="H203" s="679"/>
      <c r="I203" s="221"/>
      <c r="J203" s="220"/>
      <c r="K203" s="653">
        <f>K204+K205+K206+K208+K209</f>
        <v>7.4700000000000006</v>
      </c>
      <c r="L203" s="654"/>
      <c r="M203" s="219">
        <f>K203*12*F175</f>
        <v>0</v>
      </c>
      <c r="N203" s="653">
        <f>N204+N205+N206+N208+N209</f>
        <v>7.7200000000000006</v>
      </c>
      <c r="O203" s="654"/>
      <c r="P203" s="219">
        <f>N203*12*I175</f>
        <v>86673.984000000011</v>
      </c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</row>
    <row r="204" spans="1:28">
      <c r="A204" s="236" t="s">
        <v>40</v>
      </c>
      <c r="B204" s="235"/>
      <c r="C204" s="235"/>
      <c r="D204" s="235"/>
      <c r="E204" s="235"/>
      <c r="F204" s="235"/>
      <c r="G204" s="235"/>
      <c r="H204" s="234"/>
      <c r="I204" s="689" t="s">
        <v>41</v>
      </c>
      <c r="J204" s="690"/>
      <c r="K204" s="639">
        <v>1.58</v>
      </c>
      <c r="L204" s="640"/>
      <c r="M204" s="135">
        <f>K204*12*F175</f>
        <v>0</v>
      </c>
      <c r="N204" s="639">
        <v>1.63</v>
      </c>
      <c r="O204" s="640"/>
      <c r="P204" s="135">
        <f>N204*12*I175</f>
        <v>18300.335999999999</v>
      </c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</row>
    <row r="205" spans="1:28">
      <c r="A205" s="233" t="s">
        <v>42</v>
      </c>
      <c r="B205" s="232"/>
      <c r="C205" s="232"/>
      <c r="D205" s="232"/>
      <c r="E205" s="232"/>
      <c r="F205" s="232"/>
      <c r="G205" s="232"/>
      <c r="H205" s="231"/>
      <c r="I205" s="691" t="s">
        <v>43</v>
      </c>
      <c r="J205" s="692"/>
      <c r="K205" s="647">
        <v>3.72</v>
      </c>
      <c r="L205" s="648"/>
      <c r="M205" s="135">
        <f>K205*12*F175</f>
        <v>0</v>
      </c>
      <c r="N205" s="647">
        <v>3.77</v>
      </c>
      <c r="O205" s="648"/>
      <c r="P205" s="135">
        <f>N205*12*I175</f>
        <v>42326.544000000002</v>
      </c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</row>
    <row r="206" spans="1:28">
      <c r="A206" s="228" t="s">
        <v>44</v>
      </c>
      <c r="B206" s="227"/>
      <c r="C206" s="227"/>
      <c r="D206" s="227"/>
      <c r="E206" s="227"/>
      <c r="F206" s="227"/>
      <c r="G206" s="227"/>
      <c r="H206" s="226"/>
      <c r="I206" s="700" t="s">
        <v>19</v>
      </c>
      <c r="J206" s="701"/>
      <c r="K206" s="647">
        <v>0.43</v>
      </c>
      <c r="L206" s="648"/>
      <c r="M206" s="135">
        <f>K206*12*F175</f>
        <v>0</v>
      </c>
      <c r="N206" s="647">
        <v>0.48</v>
      </c>
      <c r="O206" s="648"/>
      <c r="P206" s="135">
        <f>N206*12*I175</f>
        <v>5389.0559999999996</v>
      </c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</row>
    <row r="207" spans="1:28">
      <c r="A207" s="246" t="s">
        <v>45</v>
      </c>
      <c r="B207" s="243"/>
      <c r="C207" s="243"/>
      <c r="D207" s="243"/>
      <c r="E207" s="235"/>
      <c r="F207" s="235"/>
      <c r="G207" s="235"/>
      <c r="H207" s="234"/>
      <c r="I207" s="243"/>
      <c r="J207" s="245"/>
      <c r="K207" s="154"/>
      <c r="L207" s="153"/>
      <c r="M207" s="135"/>
      <c r="N207" s="154"/>
      <c r="O207" s="153"/>
      <c r="P207" s="135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</row>
    <row r="208" spans="1:28">
      <c r="A208" s="233" t="s">
        <v>46</v>
      </c>
      <c r="B208" s="232"/>
      <c r="C208" s="232"/>
      <c r="D208" s="232"/>
      <c r="E208" s="232"/>
      <c r="F208" s="232"/>
      <c r="G208" s="232"/>
      <c r="H208" s="231"/>
      <c r="I208" s="691" t="s">
        <v>14</v>
      </c>
      <c r="J208" s="692"/>
      <c r="K208" s="647">
        <v>0.12</v>
      </c>
      <c r="L208" s="648"/>
      <c r="M208" s="135">
        <f>K208*12*F175</f>
        <v>0</v>
      </c>
      <c r="N208" s="647">
        <v>0.17</v>
      </c>
      <c r="O208" s="648"/>
      <c r="P208" s="135">
        <f>N208*12*I175</f>
        <v>1908.624</v>
      </c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</row>
    <row r="209" spans="1:28" ht="16.5" thickBot="1">
      <c r="A209" s="228" t="s">
        <v>47</v>
      </c>
      <c r="B209" s="227"/>
      <c r="C209" s="227"/>
      <c r="D209" s="227"/>
      <c r="E209" s="227"/>
      <c r="F209" s="227"/>
      <c r="G209" s="227"/>
      <c r="H209" s="226"/>
      <c r="I209" s="693" t="s">
        <v>14</v>
      </c>
      <c r="J209" s="694"/>
      <c r="K209" s="695">
        <v>1.62</v>
      </c>
      <c r="L209" s="696"/>
      <c r="M209" s="135">
        <f>K209*12*F175</f>
        <v>0</v>
      </c>
      <c r="N209" s="695">
        <v>1.67</v>
      </c>
      <c r="O209" s="696"/>
      <c r="P209" s="135">
        <f>N209*12*I175</f>
        <v>18749.423999999999</v>
      </c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</row>
    <row r="210" spans="1:28" ht="16.5" thickBot="1">
      <c r="A210" s="704" t="s">
        <v>48</v>
      </c>
      <c r="B210" s="705"/>
      <c r="C210" s="705"/>
      <c r="D210" s="705"/>
      <c r="E210" s="705"/>
      <c r="F210" s="705"/>
      <c r="G210" s="705"/>
      <c r="H210" s="706"/>
      <c r="I210" s="221"/>
      <c r="J210" s="220"/>
      <c r="K210" s="651">
        <f>K211+K212+K214+K215+K216+K217</f>
        <v>3.43</v>
      </c>
      <c r="L210" s="654"/>
      <c r="M210" s="219">
        <f>K210*12*F175</f>
        <v>0</v>
      </c>
      <c r="N210" s="651">
        <f>N211+N212+N214+N215+N216+N217</f>
        <v>3.7299999999999995</v>
      </c>
      <c r="O210" s="654"/>
      <c r="P210" s="219">
        <f>N210*12*I175</f>
        <v>41877.455999999991</v>
      </c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</row>
    <row r="211" spans="1:28">
      <c r="A211" s="244" t="s">
        <v>49</v>
      </c>
      <c r="B211" s="243"/>
      <c r="C211" s="243"/>
      <c r="D211" s="243"/>
      <c r="E211" s="243"/>
      <c r="F211" s="235"/>
      <c r="G211" s="235"/>
      <c r="H211" s="234"/>
      <c r="I211" s="242"/>
      <c r="J211" s="136"/>
      <c r="K211" s="639">
        <v>0.23</v>
      </c>
      <c r="L211" s="640"/>
      <c r="M211" s="135">
        <f>K211*12*F175</f>
        <v>0</v>
      </c>
      <c r="N211" s="639">
        <v>0.28000000000000003</v>
      </c>
      <c r="O211" s="640"/>
      <c r="P211" s="135">
        <f>N211*12*I175</f>
        <v>3143.6160000000004</v>
      </c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</row>
    <row r="212" spans="1:28">
      <c r="A212" s="241" t="s">
        <v>50</v>
      </c>
      <c r="B212" s="240"/>
      <c r="C212" s="240"/>
      <c r="D212" s="240"/>
      <c r="E212" s="240"/>
      <c r="F212" s="227"/>
      <c r="G212" s="227"/>
      <c r="H212" s="226"/>
      <c r="I212" s="637" t="s">
        <v>51</v>
      </c>
      <c r="J212" s="638"/>
      <c r="K212" s="647">
        <v>1.6</v>
      </c>
      <c r="L212" s="648"/>
      <c r="M212" s="135">
        <f>K212*12*F175</f>
        <v>0</v>
      </c>
      <c r="N212" s="647">
        <v>1.65</v>
      </c>
      <c r="O212" s="648"/>
      <c r="P212" s="135">
        <f>N212*12*I175</f>
        <v>18524.879999999997</v>
      </c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</row>
    <row r="213" spans="1:28">
      <c r="A213" s="236" t="s">
        <v>52</v>
      </c>
      <c r="B213" s="235"/>
      <c r="C213" s="235"/>
      <c r="D213" s="235"/>
      <c r="E213" s="235"/>
      <c r="F213" s="235"/>
      <c r="G213" s="235"/>
      <c r="H213" s="234"/>
      <c r="I213" s="689" t="s">
        <v>53</v>
      </c>
      <c r="J213" s="690"/>
      <c r="K213" s="113"/>
      <c r="L213" s="153"/>
      <c r="M213" s="135"/>
      <c r="N213" s="113"/>
      <c r="O213" s="153"/>
      <c r="P213" s="135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</row>
    <row r="214" spans="1:28">
      <c r="A214" s="233" t="s">
        <v>54</v>
      </c>
      <c r="B214" s="232"/>
      <c r="C214" s="232"/>
      <c r="D214" s="232"/>
      <c r="E214" s="232"/>
      <c r="F214" s="232"/>
      <c r="G214" s="232"/>
      <c r="H214" s="231"/>
      <c r="I214" s="691" t="s">
        <v>55</v>
      </c>
      <c r="J214" s="692"/>
      <c r="K214" s="647">
        <v>0.8</v>
      </c>
      <c r="L214" s="648"/>
      <c r="M214" s="135">
        <f>K214*12*F175</f>
        <v>0</v>
      </c>
      <c r="N214" s="647">
        <v>0.85</v>
      </c>
      <c r="O214" s="648"/>
      <c r="P214" s="135">
        <f>N214*12*I175</f>
        <v>9543.119999999999</v>
      </c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</row>
    <row r="215" spans="1:28">
      <c r="A215" s="233" t="s">
        <v>56</v>
      </c>
      <c r="B215" s="232"/>
      <c r="C215" s="232"/>
      <c r="D215" s="232"/>
      <c r="E215" s="232"/>
      <c r="F215" s="232"/>
      <c r="G215" s="232"/>
      <c r="H215" s="231"/>
      <c r="I215" s="691" t="s">
        <v>57</v>
      </c>
      <c r="J215" s="692"/>
      <c r="K215" s="647">
        <v>0.33</v>
      </c>
      <c r="L215" s="648"/>
      <c r="M215" s="135">
        <f>K215*12*F175</f>
        <v>0</v>
      </c>
      <c r="N215" s="647">
        <v>0.38</v>
      </c>
      <c r="O215" s="648"/>
      <c r="P215" s="135">
        <f>N215*12*I175</f>
        <v>4266.3360000000002</v>
      </c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</row>
    <row r="216" spans="1:28">
      <c r="A216" s="228" t="s">
        <v>58</v>
      </c>
      <c r="B216" s="227"/>
      <c r="C216" s="227"/>
      <c r="D216" s="227"/>
      <c r="E216" s="227"/>
      <c r="F216" s="227"/>
      <c r="G216" s="227"/>
      <c r="H216" s="226"/>
      <c r="I216" s="691" t="s">
        <v>59</v>
      </c>
      <c r="J216" s="692"/>
      <c r="K216" s="628">
        <v>0.22</v>
      </c>
      <c r="L216" s="629"/>
      <c r="M216" s="135">
        <f>K216*12*F175</f>
        <v>0</v>
      </c>
      <c r="N216" s="628">
        <v>0.27</v>
      </c>
      <c r="O216" s="629"/>
      <c r="P216" s="135">
        <f>N216*12*I175</f>
        <v>3031.3440000000001</v>
      </c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</row>
    <row r="217" spans="1:28" ht="16.5" thickBot="1">
      <c r="A217" s="228" t="s">
        <v>60</v>
      </c>
      <c r="B217" s="227"/>
      <c r="C217" s="227"/>
      <c r="D217" s="227"/>
      <c r="E217" s="227"/>
      <c r="F217" s="227"/>
      <c r="G217" s="227"/>
      <c r="H217" s="226"/>
      <c r="I217" s="693" t="s">
        <v>61</v>
      </c>
      <c r="J217" s="694"/>
      <c r="K217" s="622">
        <v>0.25</v>
      </c>
      <c r="L217" s="623"/>
      <c r="M217" s="239">
        <f>K217*12*F175</f>
        <v>0</v>
      </c>
      <c r="N217" s="622">
        <v>0.3</v>
      </c>
      <c r="O217" s="623"/>
      <c r="P217" s="239">
        <f>N217*12*I175</f>
        <v>3368.16</v>
      </c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</row>
    <row r="218" spans="1:28" ht="16.5" thickBot="1">
      <c r="A218" s="704" t="s">
        <v>109</v>
      </c>
      <c r="B218" s="705"/>
      <c r="C218" s="705"/>
      <c r="D218" s="705"/>
      <c r="E218" s="705"/>
      <c r="F218" s="705"/>
      <c r="G218" s="705"/>
      <c r="H218" s="706"/>
      <c r="I218" s="238"/>
      <c r="J218" s="237"/>
      <c r="K218" s="624">
        <f>K219+K220+K221</f>
        <v>2.06</v>
      </c>
      <c r="L218" s="625"/>
      <c r="M218" s="219">
        <f>K218*12*F175</f>
        <v>0</v>
      </c>
      <c r="N218" s="624">
        <f>N219+N220+N221</f>
        <v>2.21</v>
      </c>
      <c r="O218" s="625"/>
      <c r="P218" s="219">
        <f>N218*12*I175</f>
        <v>24812.112000000001</v>
      </c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  <c r="AB218" s="108"/>
    </row>
    <row r="219" spans="1:28">
      <c r="A219" s="236" t="s">
        <v>63</v>
      </c>
      <c r="B219" s="235"/>
      <c r="C219" s="235"/>
      <c r="D219" s="235"/>
      <c r="E219" s="235"/>
      <c r="F219" s="235"/>
      <c r="G219" s="235"/>
      <c r="H219" s="234"/>
      <c r="I219" s="707" t="s">
        <v>64</v>
      </c>
      <c r="J219" s="708"/>
      <c r="K219" s="626">
        <v>0.95</v>
      </c>
      <c r="L219" s="627"/>
      <c r="M219" s="135">
        <f>K219*12*F175</f>
        <v>0</v>
      </c>
      <c r="N219" s="626">
        <v>1</v>
      </c>
      <c r="O219" s="627"/>
      <c r="P219" s="135">
        <f>N219*12*I175</f>
        <v>11227.2</v>
      </c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</row>
    <row r="220" spans="1:28">
      <c r="A220" s="233" t="s">
        <v>65</v>
      </c>
      <c r="B220" s="232"/>
      <c r="C220" s="232"/>
      <c r="D220" s="232"/>
      <c r="E220" s="232"/>
      <c r="F220" s="232"/>
      <c r="G220" s="232"/>
      <c r="H220" s="231"/>
      <c r="I220" s="230" t="s">
        <v>66</v>
      </c>
      <c r="J220" s="229"/>
      <c r="K220" s="628">
        <v>0.82</v>
      </c>
      <c r="L220" s="629"/>
      <c r="M220" s="135">
        <f>K220*12*F175</f>
        <v>0</v>
      </c>
      <c r="N220" s="628">
        <v>0.87</v>
      </c>
      <c r="O220" s="629"/>
      <c r="P220" s="135">
        <f>N220*12*I175</f>
        <v>9767.6640000000007</v>
      </c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</row>
    <row r="221" spans="1:28" ht="16.5" thickBot="1">
      <c r="A221" s="228" t="s">
        <v>58</v>
      </c>
      <c r="B221" s="227"/>
      <c r="C221" s="227"/>
      <c r="D221" s="227"/>
      <c r="E221" s="227"/>
      <c r="F221" s="227"/>
      <c r="G221" s="227"/>
      <c r="H221" s="226"/>
      <c r="I221" s="693" t="s">
        <v>59</v>
      </c>
      <c r="J221" s="694"/>
      <c r="K221" s="622">
        <v>0.28999999999999998</v>
      </c>
      <c r="L221" s="623"/>
      <c r="M221" s="135">
        <f>K221*12*F175</f>
        <v>0</v>
      </c>
      <c r="N221" s="622">
        <v>0.34</v>
      </c>
      <c r="O221" s="623"/>
      <c r="P221" s="135">
        <f>N221*12*I175</f>
        <v>3817.248</v>
      </c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108"/>
      <c r="AB221" s="108"/>
    </row>
    <row r="222" spans="1:28" ht="16.5" thickBot="1">
      <c r="A222" s="224" t="s">
        <v>108</v>
      </c>
      <c r="B222" s="223"/>
      <c r="C222" s="223"/>
      <c r="D222" s="223"/>
      <c r="E222" s="223"/>
      <c r="F222" s="223"/>
      <c r="G222" s="223"/>
      <c r="H222" s="222"/>
      <c r="I222" s="709" t="s">
        <v>68</v>
      </c>
      <c r="J222" s="710"/>
      <c r="K222" s="651">
        <v>17.899999999999999</v>
      </c>
      <c r="L222" s="625"/>
      <c r="M222" s="219">
        <f>K222*12*F175</f>
        <v>0</v>
      </c>
      <c r="N222" s="651">
        <v>21.6</v>
      </c>
      <c r="O222" s="625"/>
      <c r="P222" s="219">
        <f>N222*12*I175</f>
        <v>242507.52000000005</v>
      </c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  <c r="AA222" s="108"/>
      <c r="AB222" s="108"/>
    </row>
    <row r="223" spans="1:28" ht="16.5" thickBot="1">
      <c r="A223" s="619" t="s">
        <v>107</v>
      </c>
      <c r="B223" s="620"/>
      <c r="C223" s="620"/>
      <c r="D223" s="620"/>
      <c r="E223" s="620"/>
      <c r="F223" s="620"/>
      <c r="G223" s="620"/>
      <c r="H223" s="679"/>
      <c r="I223" s="221"/>
      <c r="J223" s="220"/>
      <c r="K223" s="651">
        <v>2.1</v>
      </c>
      <c r="L223" s="625"/>
      <c r="M223" s="219">
        <f>K223*12*F175</f>
        <v>0</v>
      </c>
      <c r="N223" s="651">
        <v>2.15</v>
      </c>
      <c r="O223" s="625"/>
      <c r="P223" s="219">
        <f>N223*12*I175</f>
        <v>24138.48</v>
      </c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</row>
    <row r="224" spans="1:28">
      <c r="A224" s="142" t="s">
        <v>70</v>
      </c>
      <c r="B224" s="141"/>
      <c r="C224" s="141"/>
      <c r="D224" s="141"/>
      <c r="E224" s="141"/>
      <c r="F224" s="141"/>
      <c r="G224" s="141"/>
      <c r="H224" s="139"/>
      <c r="I224" s="617" t="s">
        <v>71</v>
      </c>
      <c r="J224" s="618"/>
      <c r="K224" s="111"/>
      <c r="L224" s="144"/>
      <c r="M224" s="135"/>
      <c r="N224" s="111"/>
      <c r="O224" s="144"/>
      <c r="P224" s="135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</row>
    <row r="225" spans="1:28">
      <c r="A225" s="142" t="s">
        <v>72</v>
      </c>
      <c r="B225" s="141"/>
      <c r="C225" s="141"/>
      <c r="D225" s="141"/>
      <c r="E225" s="141"/>
      <c r="F225" s="141"/>
      <c r="G225" s="141"/>
      <c r="H225" s="139"/>
      <c r="I225" s="137"/>
      <c r="J225" s="136"/>
      <c r="K225" s="111"/>
      <c r="L225" s="144"/>
      <c r="M225" s="135"/>
      <c r="N225" s="111"/>
      <c r="O225" s="144"/>
      <c r="P225" s="135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  <c r="AB225" s="108"/>
    </row>
    <row r="226" spans="1:28" ht="16.5" thickBot="1">
      <c r="A226" s="142" t="s">
        <v>73</v>
      </c>
      <c r="B226" s="141"/>
      <c r="C226" s="141"/>
      <c r="D226" s="141"/>
      <c r="E226" s="141"/>
      <c r="F226" s="141"/>
      <c r="G226" s="141"/>
      <c r="H226" s="139"/>
      <c r="I226" s="225"/>
      <c r="J226" s="136"/>
      <c r="K226" s="111"/>
      <c r="L226" s="144"/>
      <c r="M226" s="135"/>
      <c r="N226" s="111"/>
      <c r="O226" s="144"/>
      <c r="P226" s="135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</row>
    <row r="227" spans="1:28" ht="16.5" thickBot="1">
      <c r="A227" s="224" t="s">
        <v>106</v>
      </c>
      <c r="B227" s="223"/>
      <c r="C227" s="223"/>
      <c r="D227" s="223"/>
      <c r="E227" s="223"/>
      <c r="F227" s="223"/>
      <c r="G227" s="223"/>
      <c r="H227" s="222"/>
      <c r="I227" s="221"/>
      <c r="J227" s="220"/>
      <c r="K227" s="651">
        <v>0.2</v>
      </c>
      <c r="L227" s="625"/>
      <c r="M227" s="219">
        <f>K227*12*F175</f>
        <v>0</v>
      </c>
      <c r="N227" s="651">
        <v>0.25</v>
      </c>
      <c r="O227" s="625"/>
      <c r="P227" s="219">
        <f>N227*12*I175</f>
        <v>2806.8</v>
      </c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</row>
    <row r="228" spans="1:28">
      <c r="A228" s="142" t="s">
        <v>75</v>
      </c>
      <c r="B228" s="141"/>
      <c r="C228" s="141"/>
      <c r="D228" s="141"/>
      <c r="E228" s="141"/>
      <c r="F228" s="141"/>
      <c r="G228" s="141"/>
      <c r="H228" s="139"/>
      <c r="I228" s="617" t="s">
        <v>14</v>
      </c>
      <c r="J228" s="618"/>
      <c r="K228" s="152"/>
      <c r="L228" s="144"/>
      <c r="M228" s="135"/>
      <c r="N228" s="152"/>
      <c r="O228" s="144"/>
      <c r="P228" s="135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  <c r="AA228" s="108"/>
      <c r="AB228" s="108"/>
    </row>
    <row r="229" spans="1:28" ht="16.5" thickBot="1">
      <c r="A229" s="142" t="s">
        <v>76</v>
      </c>
      <c r="B229" s="141"/>
      <c r="C229" s="141"/>
      <c r="D229" s="141"/>
      <c r="E229" s="141"/>
      <c r="F229" s="141"/>
      <c r="G229" s="141"/>
      <c r="H229" s="139"/>
      <c r="I229" s="137"/>
      <c r="J229" s="136"/>
      <c r="K229" s="152"/>
      <c r="L229" s="144"/>
      <c r="M229" s="135"/>
      <c r="N229" s="152"/>
      <c r="O229" s="144"/>
      <c r="P229" s="135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  <c r="AA229" s="108"/>
      <c r="AB229" s="108"/>
    </row>
    <row r="230" spans="1:28" ht="16.5" thickBot="1">
      <c r="A230" s="619" t="s">
        <v>105</v>
      </c>
      <c r="B230" s="620"/>
      <c r="C230" s="620"/>
      <c r="D230" s="620"/>
      <c r="E230" s="620"/>
      <c r="F230" s="620"/>
      <c r="G230" s="620"/>
      <c r="H230" s="679"/>
      <c r="I230" s="221"/>
      <c r="J230" s="220"/>
      <c r="K230" s="651">
        <v>7.3</v>
      </c>
      <c r="L230" s="625"/>
      <c r="M230" s="219">
        <f>K230*12*F175</f>
        <v>0</v>
      </c>
      <c r="N230" s="651">
        <v>8.35</v>
      </c>
      <c r="O230" s="625"/>
      <c r="P230" s="219">
        <f>N230*12*I175</f>
        <v>93747.12</v>
      </c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  <c r="AA230" s="108"/>
      <c r="AB230" s="108"/>
    </row>
    <row r="231" spans="1:28">
      <c r="A231" s="142" t="s">
        <v>78</v>
      </c>
      <c r="B231" s="140"/>
      <c r="C231" s="140"/>
      <c r="D231" s="140"/>
      <c r="E231" s="140"/>
      <c r="F231" s="141"/>
      <c r="G231" s="140"/>
      <c r="H231" s="139"/>
      <c r="I231" s="637" t="s">
        <v>79</v>
      </c>
      <c r="J231" s="638"/>
      <c r="K231" s="111"/>
      <c r="L231" s="144"/>
      <c r="M231" s="135"/>
      <c r="N231" s="111"/>
      <c r="O231" s="144"/>
      <c r="P231" s="135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</row>
    <row r="232" spans="1:28">
      <c r="A232" s="142" t="s">
        <v>80</v>
      </c>
      <c r="B232" s="140"/>
      <c r="C232" s="140"/>
      <c r="D232" s="140"/>
      <c r="E232" s="140"/>
      <c r="F232" s="141"/>
      <c r="G232" s="140"/>
      <c r="H232" s="139"/>
      <c r="I232" s="637" t="s">
        <v>81</v>
      </c>
      <c r="J232" s="638"/>
      <c r="K232" s="111"/>
      <c r="L232" s="144"/>
      <c r="M232" s="135"/>
      <c r="N232" s="111"/>
      <c r="O232" s="144"/>
      <c r="P232" s="135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  <c r="AA232" s="108"/>
      <c r="AB232" s="108"/>
    </row>
    <row r="233" spans="1:28">
      <c r="A233" s="142" t="s">
        <v>82</v>
      </c>
      <c r="B233" s="140"/>
      <c r="C233" s="140"/>
      <c r="D233" s="140"/>
      <c r="E233" s="140"/>
      <c r="F233" s="141"/>
      <c r="G233" s="140"/>
      <c r="H233" s="139"/>
      <c r="I233" s="637" t="s">
        <v>83</v>
      </c>
      <c r="J233" s="638"/>
      <c r="K233" s="111"/>
      <c r="L233" s="144"/>
      <c r="M233" s="135"/>
      <c r="N233" s="111"/>
      <c r="O233" s="144"/>
      <c r="P233" s="135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  <c r="AA233" s="108"/>
      <c r="AB233" s="108"/>
    </row>
    <row r="234" spans="1:28">
      <c r="A234" s="142" t="s">
        <v>84</v>
      </c>
      <c r="B234" s="140"/>
      <c r="C234" s="140"/>
      <c r="D234" s="140"/>
      <c r="E234" s="140"/>
      <c r="F234" s="141"/>
      <c r="G234" s="140"/>
      <c r="H234" s="139"/>
      <c r="I234" s="637" t="s">
        <v>85</v>
      </c>
      <c r="J234" s="638"/>
      <c r="K234" s="111"/>
      <c r="L234" s="144"/>
      <c r="M234" s="135"/>
      <c r="N234" s="111"/>
      <c r="O234" s="144"/>
      <c r="P234" s="135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108"/>
      <c r="AB234" s="108"/>
    </row>
    <row r="235" spans="1:28">
      <c r="A235" s="142" t="s">
        <v>86</v>
      </c>
      <c r="B235" s="140"/>
      <c r="C235" s="140"/>
      <c r="D235" s="140"/>
      <c r="E235" s="140"/>
      <c r="F235" s="141"/>
      <c r="G235" s="140"/>
      <c r="H235" s="139"/>
      <c r="I235" s="637" t="s">
        <v>87</v>
      </c>
      <c r="J235" s="638"/>
      <c r="K235" s="111"/>
      <c r="L235" s="144"/>
      <c r="M235" s="135"/>
      <c r="N235" s="111"/>
      <c r="O235" s="144"/>
      <c r="P235" s="135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108"/>
      <c r="AB235" s="108"/>
    </row>
    <row r="236" spans="1:28">
      <c r="A236" s="142" t="s">
        <v>88</v>
      </c>
      <c r="B236" s="140"/>
      <c r="C236" s="140"/>
      <c r="D236" s="140"/>
      <c r="E236" s="140"/>
      <c r="F236" s="141"/>
      <c r="G236" s="140"/>
      <c r="H236" s="139"/>
      <c r="I236" s="137"/>
      <c r="J236" s="136"/>
      <c r="K236" s="111"/>
      <c r="L236" s="144"/>
      <c r="M236" s="135"/>
      <c r="N236" s="111"/>
      <c r="O236" s="144"/>
      <c r="P236" s="135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</row>
    <row r="237" spans="1:28">
      <c r="A237" s="142" t="s">
        <v>89</v>
      </c>
      <c r="B237" s="140"/>
      <c r="C237" s="140"/>
      <c r="D237" s="140"/>
      <c r="E237" s="140"/>
      <c r="F237" s="141"/>
      <c r="G237" s="140"/>
      <c r="H237" s="139"/>
      <c r="I237" s="137"/>
      <c r="J237" s="136"/>
      <c r="K237" s="111"/>
      <c r="L237" s="144"/>
      <c r="M237" s="135"/>
      <c r="N237" s="111"/>
      <c r="O237" s="144"/>
      <c r="P237" s="135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</row>
    <row r="238" spans="1:28">
      <c r="A238" s="142" t="s">
        <v>90</v>
      </c>
      <c r="B238" s="140"/>
      <c r="C238" s="140"/>
      <c r="D238" s="140"/>
      <c r="E238" s="140"/>
      <c r="F238" s="141"/>
      <c r="G238" s="140"/>
      <c r="H238" s="139"/>
      <c r="I238" s="137"/>
      <c r="J238" s="136"/>
      <c r="K238" s="111"/>
      <c r="L238" s="144"/>
      <c r="M238" s="135"/>
      <c r="N238" s="111"/>
      <c r="O238" s="144"/>
      <c r="P238" s="135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</row>
    <row r="239" spans="1:28">
      <c r="A239" s="142" t="s">
        <v>91</v>
      </c>
      <c r="B239" s="140"/>
      <c r="C239" s="140"/>
      <c r="D239" s="140"/>
      <c r="E239" s="140"/>
      <c r="F239" s="141"/>
      <c r="G239" s="140"/>
      <c r="H239" s="139"/>
      <c r="I239" s="137"/>
      <c r="J239" s="136"/>
      <c r="K239" s="111"/>
      <c r="L239" s="144"/>
      <c r="M239" s="135"/>
      <c r="N239" s="111"/>
      <c r="O239" s="144"/>
      <c r="P239" s="135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  <c r="AA239" s="108"/>
      <c r="AB239" s="108"/>
    </row>
    <row r="240" spans="1:28">
      <c r="A240" s="142" t="s">
        <v>92</v>
      </c>
      <c r="B240" s="140"/>
      <c r="C240" s="140"/>
      <c r="D240" s="140"/>
      <c r="E240" s="140"/>
      <c r="F240" s="141"/>
      <c r="G240" s="140"/>
      <c r="H240" s="139"/>
      <c r="I240" s="137"/>
      <c r="J240" s="136"/>
      <c r="K240" s="111"/>
      <c r="L240" s="144"/>
      <c r="M240" s="135"/>
      <c r="N240" s="111"/>
      <c r="O240" s="144"/>
      <c r="P240" s="135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</row>
    <row r="241" spans="1:28" ht="16.5" thickBot="1">
      <c r="A241" s="614" t="s">
        <v>93</v>
      </c>
      <c r="B241" s="615"/>
      <c r="C241" s="615"/>
      <c r="D241" s="615"/>
      <c r="E241" s="615"/>
      <c r="F241" s="615"/>
      <c r="G241" s="615"/>
      <c r="H241" s="616"/>
      <c r="I241" s="137"/>
      <c r="J241" s="136"/>
      <c r="K241" s="154"/>
      <c r="L241" s="153"/>
      <c r="M241" s="135"/>
      <c r="N241" s="154"/>
      <c r="O241" s="153"/>
      <c r="P241" s="135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  <c r="AA241" s="108"/>
      <c r="AB241" s="108"/>
    </row>
    <row r="242" spans="1:28">
      <c r="A242" s="134" t="s">
        <v>94</v>
      </c>
      <c r="B242" s="133"/>
      <c r="C242" s="133"/>
      <c r="D242" s="133"/>
      <c r="E242" s="133"/>
      <c r="F242" s="133"/>
      <c r="G242" s="133"/>
      <c r="H242" s="133"/>
      <c r="I242" s="617" t="s">
        <v>95</v>
      </c>
      <c r="J242" s="618"/>
      <c r="K242" s="185"/>
      <c r="L242" s="184"/>
      <c r="M242" s="130"/>
      <c r="N242" s="185"/>
      <c r="O242" s="184"/>
      <c r="P242" s="130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</row>
    <row r="243" spans="1:28" ht="16.5" thickBot="1">
      <c r="A243" s="129" t="s">
        <v>96</v>
      </c>
      <c r="B243" s="128"/>
      <c r="C243" s="128"/>
      <c r="D243" s="128"/>
      <c r="E243" s="128"/>
      <c r="F243" s="128"/>
      <c r="G243" s="128"/>
      <c r="H243" s="128"/>
      <c r="I243" s="127"/>
      <c r="J243" s="125"/>
      <c r="K243" s="181"/>
      <c r="L243" s="180"/>
      <c r="M243" s="124"/>
      <c r="N243" s="181"/>
      <c r="O243" s="180"/>
      <c r="P243" s="124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108"/>
      <c r="AB243" s="108"/>
    </row>
    <row r="244" spans="1:28" ht="16.5" thickBot="1">
      <c r="A244" s="619" t="s">
        <v>97</v>
      </c>
      <c r="B244" s="620"/>
      <c r="C244" s="620"/>
      <c r="D244" s="620"/>
      <c r="E244" s="620"/>
      <c r="F244" s="620"/>
      <c r="G244" s="620"/>
      <c r="H244" s="621"/>
      <c r="I244" s="680" t="s">
        <v>98</v>
      </c>
      <c r="J244" s="686"/>
      <c r="K244" s="687">
        <v>1.68</v>
      </c>
      <c r="L244" s="688"/>
      <c r="M244" s="115">
        <f>K244*12*F175</f>
        <v>0</v>
      </c>
      <c r="N244" s="687">
        <v>1.73</v>
      </c>
      <c r="O244" s="688"/>
      <c r="P244" s="115">
        <f>N244*12*I175</f>
        <v>19423.055999999997</v>
      </c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</row>
    <row r="245" spans="1:28" ht="16.5" thickBot="1">
      <c r="A245" s="123" t="s">
        <v>138</v>
      </c>
      <c r="B245" s="122"/>
      <c r="C245" s="122"/>
      <c r="D245" s="122"/>
      <c r="E245" s="122"/>
      <c r="F245" s="122"/>
      <c r="G245" s="122"/>
      <c r="H245" s="122"/>
      <c r="I245" s="680" t="s">
        <v>95</v>
      </c>
      <c r="J245" s="681"/>
      <c r="K245" s="687">
        <v>0.64</v>
      </c>
      <c r="L245" s="688"/>
      <c r="M245" s="115">
        <f>K245*F175*12</f>
        <v>0</v>
      </c>
      <c r="N245" s="687">
        <v>0.69</v>
      </c>
      <c r="O245" s="688"/>
      <c r="P245" s="115">
        <f>N245*I175*12</f>
        <v>7746.768</v>
      </c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108"/>
      <c r="AB245" s="108"/>
    </row>
    <row r="246" spans="1:28" ht="15.75" customHeight="1" thickBot="1">
      <c r="A246" s="123" t="s">
        <v>100</v>
      </c>
      <c r="B246" s="122"/>
      <c r="C246" s="122"/>
      <c r="D246" s="122"/>
      <c r="E246" s="122"/>
      <c r="F246" s="122"/>
      <c r="G246" s="122"/>
      <c r="H246" s="122"/>
      <c r="I246" s="121"/>
      <c r="J246" s="120"/>
      <c r="K246" s="687"/>
      <c r="L246" s="688"/>
      <c r="M246" s="115">
        <f>K246*12*F175</f>
        <v>0</v>
      </c>
      <c r="N246" s="687"/>
      <c r="O246" s="688"/>
      <c r="P246" s="115">
        <f>N246*12*I175</f>
        <v>0</v>
      </c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  <c r="AA246" s="108"/>
      <c r="AB246" s="108"/>
    </row>
    <row r="247" spans="1:28" ht="15.75" customHeight="1" thickBot="1">
      <c r="A247" s="619" t="s">
        <v>137</v>
      </c>
      <c r="B247" s="620"/>
      <c r="C247" s="620"/>
      <c r="D247" s="620"/>
      <c r="E247" s="620"/>
      <c r="F247" s="620"/>
      <c r="G247" s="620"/>
      <c r="H247" s="620"/>
      <c r="I247" s="218"/>
      <c r="J247" s="115"/>
      <c r="K247" s="641">
        <f>K176+K186+K201+K230+K244+K246+K245</f>
        <v>56.81</v>
      </c>
      <c r="L247" s="642"/>
      <c r="M247" s="217">
        <f>M176+M186+M201+M230+M244+M246+M245</f>
        <v>0</v>
      </c>
      <c r="N247" s="641">
        <v>59.73</v>
      </c>
      <c r="O247" s="642"/>
      <c r="P247" s="115">
        <f>N247*I175*12</f>
        <v>670600.65599999996</v>
      </c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</row>
    <row r="248" spans="1:28" ht="16.5" thickBot="1">
      <c r="A248" s="662" t="s">
        <v>136</v>
      </c>
      <c r="B248" s="663"/>
      <c r="C248" s="663"/>
      <c r="D248" s="663"/>
      <c r="E248" s="663"/>
      <c r="F248" s="663"/>
      <c r="G248" s="663"/>
      <c r="H248" s="663"/>
      <c r="I248" s="663"/>
      <c r="J248" s="663"/>
      <c r="K248" s="669">
        <f>K249-K247</f>
        <v>0</v>
      </c>
      <c r="L248" s="670"/>
      <c r="M248" s="117">
        <f>K248*12*I175</f>
        <v>0</v>
      </c>
      <c r="N248" s="641">
        <v>2.98</v>
      </c>
      <c r="O248" s="642"/>
      <c r="P248" s="115">
        <f>N248*12*I175</f>
        <v>33457.055999999997</v>
      </c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108"/>
      <c r="AB248" s="108"/>
    </row>
    <row r="249" spans="1:28">
      <c r="A249" s="713" t="s">
        <v>135</v>
      </c>
      <c r="B249" s="714"/>
      <c r="C249" s="714"/>
      <c r="D249" s="714"/>
      <c r="E249" s="714"/>
      <c r="F249" s="714"/>
      <c r="G249" s="714"/>
      <c r="H249" s="714"/>
      <c r="I249" s="720"/>
      <c r="J249" s="720"/>
      <c r="K249" s="721">
        <f>K245+K244+K230+K201+K186+K176</f>
        <v>56.81</v>
      </c>
      <c r="L249" s="722"/>
      <c r="M249" s="216">
        <f>K249*I175*12</f>
        <v>637817.23200000008</v>
      </c>
      <c r="N249" s="660">
        <f>N245+N244+N230+N201+N186+N176</f>
        <v>62.710000000000008</v>
      </c>
      <c r="O249" s="661"/>
      <c r="P249" s="118">
        <f>SUM(P247:P248)</f>
        <v>704057.71199999994</v>
      </c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</row>
    <row r="250" spans="1:28" ht="95.25" customHeight="1">
      <c r="A250" s="215"/>
      <c r="B250" s="215"/>
      <c r="C250" s="215"/>
      <c r="D250" s="215"/>
      <c r="E250" s="215"/>
      <c r="F250" s="215"/>
      <c r="G250" s="215"/>
      <c r="H250" s="215"/>
      <c r="I250" s="668" t="s">
        <v>142</v>
      </c>
      <c r="J250" s="665"/>
      <c r="K250" s="665"/>
      <c r="L250" s="665"/>
      <c r="M250" s="665"/>
      <c r="N250" s="665"/>
      <c r="O250" s="665"/>
      <c r="P250" s="665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</row>
    <row r="251" spans="1:28">
      <c r="A251" s="215"/>
      <c r="B251" s="215"/>
      <c r="C251" s="215"/>
      <c r="D251" s="215"/>
      <c r="E251" s="215"/>
      <c r="F251" s="215"/>
      <c r="G251" s="215"/>
      <c r="H251" s="215"/>
      <c r="I251" s="214"/>
      <c r="J251" s="214"/>
      <c r="K251" s="213"/>
      <c r="L251" s="213"/>
      <c r="M251" s="212"/>
      <c r="N251" s="211"/>
      <c r="O251" s="211"/>
      <c r="P251" s="108"/>
      <c r="Q251" s="108"/>
      <c r="R251" s="108"/>
      <c r="S251" s="114"/>
      <c r="T251" s="114"/>
      <c r="U251" s="114"/>
      <c r="V251" s="114"/>
      <c r="W251" s="114"/>
      <c r="X251" s="108"/>
      <c r="Y251" s="114"/>
      <c r="Z251" s="114"/>
      <c r="AA251" s="114"/>
      <c r="AB251" s="114"/>
    </row>
    <row r="252" spans="1:28">
      <c r="A252" s="717" t="s">
        <v>104</v>
      </c>
      <c r="B252" s="717"/>
      <c r="C252" s="717"/>
      <c r="D252" s="717"/>
      <c r="E252" s="717"/>
      <c r="F252" s="717"/>
      <c r="G252" s="717"/>
      <c r="H252" s="717"/>
      <c r="I252" s="717"/>
      <c r="J252" s="717"/>
      <c r="K252" s="717"/>
      <c r="L252" s="717"/>
      <c r="M252" s="717"/>
      <c r="N252" s="717"/>
      <c r="O252" s="717"/>
      <c r="P252" s="113"/>
      <c r="Q252" s="108"/>
      <c r="R252" s="108"/>
      <c r="S252" s="114"/>
      <c r="T252" s="114"/>
      <c r="U252" s="114"/>
      <c r="V252" s="114"/>
      <c r="W252" s="114"/>
      <c r="X252" s="108"/>
      <c r="Y252" s="114"/>
      <c r="Z252" s="114"/>
      <c r="AA252" s="114"/>
      <c r="AB252" s="114"/>
    </row>
    <row r="253" spans="1:28">
      <c r="A253" s="718" t="s">
        <v>141</v>
      </c>
      <c r="B253" s="718"/>
      <c r="C253" s="718"/>
      <c r="D253" s="718"/>
      <c r="E253" s="718"/>
      <c r="F253" s="718"/>
      <c r="G253" s="718"/>
      <c r="H253" s="718"/>
      <c r="I253" s="718"/>
      <c r="J253" s="718"/>
      <c r="K253" s="718"/>
      <c r="L253" s="718"/>
      <c r="M253" s="718"/>
      <c r="N253" s="718"/>
      <c r="O253" s="718"/>
      <c r="P253" s="113"/>
      <c r="Q253" s="108"/>
      <c r="R253" s="108"/>
      <c r="S253" s="114"/>
      <c r="T253" s="114"/>
      <c r="U253" s="114"/>
      <c r="V253" s="114"/>
      <c r="W253" s="114"/>
      <c r="X253" s="108"/>
      <c r="Y253" s="114"/>
      <c r="Z253" s="114"/>
      <c r="AA253" s="114"/>
      <c r="AB253" s="114"/>
    </row>
    <row r="254" spans="1:28">
      <c r="A254" s="202"/>
      <c r="B254" s="202"/>
      <c r="C254" s="202"/>
      <c r="D254" s="202"/>
      <c r="E254" s="202"/>
      <c r="F254" s="202" t="s">
        <v>140</v>
      </c>
      <c r="G254" s="202"/>
      <c r="H254" s="202"/>
      <c r="I254" s="202"/>
      <c r="J254" s="202" t="s">
        <v>139</v>
      </c>
      <c r="K254" s="202"/>
      <c r="L254" s="202"/>
      <c r="M254" s="113"/>
      <c r="N254" s="202"/>
      <c r="O254" s="202"/>
      <c r="P254" s="113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</row>
    <row r="255" spans="1:28">
      <c r="A255" s="174"/>
      <c r="B255" s="173"/>
      <c r="C255" s="719" t="s">
        <v>2</v>
      </c>
      <c r="D255" s="719"/>
      <c r="E255" s="719"/>
      <c r="F255" s="173"/>
      <c r="G255" s="173"/>
      <c r="H255" s="190"/>
      <c r="I255" s="645" t="s">
        <v>3</v>
      </c>
      <c r="J255" s="646"/>
      <c r="K255" s="645" t="s">
        <v>4</v>
      </c>
      <c r="L255" s="646"/>
      <c r="M255" s="189"/>
      <c r="N255" s="645" t="s">
        <v>4</v>
      </c>
      <c r="O255" s="646"/>
      <c r="P255" s="189"/>
      <c r="Q255" s="108"/>
      <c r="R255" s="108"/>
      <c r="S255" s="112"/>
      <c r="T255" s="112"/>
      <c r="U255" s="112"/>
      <c r="V255" s="112"/>
      <c r="W255" s="112"/>
      <c r="X255" s="108"/>
      <c r="Y255" s="112"/>
      <c r="Z255" s="112"/>
      <c r="AA255" s="112"/>
      <c r="AB255" s="112"/>
    </row>
    <row r="256" spans="1:28">
      <c r="A256" s="158"/>
      <c r="B256" s="154"/>
      <c r="C256" s="154"/>
      <c r="D256" s="154"/>
      <c r="E256" s="154"/>
      <c r="F256" s="154"/>
      <c r="G256" s="154"/>
      <c r="H256" s="153"/>
      <c r="I256" s="154"/>
      <c r="J256" s="153"/>
      <c r="K256" s="647" t="s">
        <v>5</v>
      </c>
      <c r="L256" s="648"/>
      <c r="M256" s="210" t="s">
        <v>6</v>
      </c>
      <c r="N256" s="647" t="s">
        <v>5</v>
      </c>
      <c r="O256" s="648"/>
      <c r="P256" s="210" t="s">
        <v>6</v>
      </c>
      <c r="Q256" s="108"/>
      <c r="R256" s="108"/>
      <c r="S256" s="112"/>
      <c r="T256" s="112"/>
      <c r="U256" s="112"/>
      <c r="V256" s="112"/>
      <c r="W256" s="112"/>
      <c r="X256" s="108"/>
      <c r="Y256" s="112"/>
      <c r="Z256" s="112"/>
      <c r="AA256" s="112"/>
      <c r="AB256" s="112"/>
    </row>
    <row r="257" spans="1:28">
      <c r="A257" s="158"/>
      <c r="B257" s="154"/>
      <c r="C257" s="154"/>
      <c r="D257" s="154"/>
      <c r="E257" s="154"/>
      <c r="F257" s="154"/>
      <c r="G257" s="154"/>
      <c r="H257" s="153"/>
      <c r="I257" s="647" t="s">
        <v>7</v>
      </c>
      <c r="J257" s="648"/>
      <c r="K257" s="682" t="s">
        <v>8</v>
      </c>
      <c r="L257" s="683"/>
      <c r="M257" s="210" t="s">
        <v>9</v>
      </c>
      <c r="N257" s="682" t="s">
        <v>8</v>
      </c>
      <c r="O257" s="683"/>
      <c r="P257" s="210" t="s">
        <v>9</v>
      </c>
      <c r="Q257" s="108"/>
      <c r="R257" s="108"/>
      <c r="S257" s="112"/>
      <c r="T257" s="112"/>
      <c r="U257" s="112"/>
      <c r="V257" s="112"/>
      <c r="W257" s="112"/>
      <c r="X257" s="108"/>
      <c r="Y257" s="112"/>
      <c r="Z257" s="112"/>
      <c r="AA257" s="112"/>
      <c r="AB257" s="112"/>
    </row>
    <row r="258" spans="1:28" ht="16.5" thickBot="1">
      <c r="A258" s="174"/>
      <c r="B258" s="173"/>
      <c r="C258" s="173"/>
      <c r="D258" s="173"/>
      <c r="E258" s="173"/>
      <c r="F258" s="173"/>
      <c r="G258" s="173"/>
      <c r="H258" s="190"/>
      <c r="I258" s="723">
        <v>969.4</v>
      </c>
      <c r="J258" s="724"/>
      <c r="K258" s="630"/>
      <c r="L258" s="631"/>
      <c r="M258" s="209"/>
      <c r="N258" s="630"/>
      <c r="O258" s="631"/>
      <c r="P258" s="209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</row>
    <row r="259" spans="1:28">
      <c r="A259" s="200" t="s">
        <v>10</v>
      </c>
      <c r="B259" s="186"/>
      <c r="C259" s="186"/>
      <c r="D259" s="186"/>
      <c r="E259" s="186"/>
      <c r="F259" s="186"/>
      <c r="G259" s="186"/>
      <c r="H259" s="208"/>
      <c r="I259" s="185"/>
      <c r="J259" s="184"/>
      <c r="K259" s="655">
        <f>K262+K265</f>
        <v>7.1000000000000005</v>
      </c>
      <c r="L259" s="650"/>
      <c r="M259" s="183">
        <f>K259*12*F258</f>
        <v>0</v>
      </c>
      <c r="N259" s="655">
        <f>N262+N265</f>
        <v>7.2</v>
      </c>
      <c r="O259" s="650"/>
      <c r="P259" s="183">
        <f>N259*12*I258</f>
        <v>83756.160000000003</v>
      </c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108"/>
      <c r="AB259" s="108"/>
    </row>
    <row r="260" spans="1:28">
      <c r="A260" s="207" t="s">
        <v>11</v>
      </c>
      <c r="B260" s="206"/>
      <c r="C260" s="206"/>
      <c r="D260" s="206"/>
      <c r="E260" s="206"/>
      <c r="F260" s="206"/>
      <c r="G260" s="206"/>
      <c r="H260" s="201"/>
      <c r="I260" s="154"/>
      <c r="J260" s="153"/>
      <c r="K260" s="154"/>
      <c r="L260" s="153"/>
      <c r="M260" s="205"/>
      <c r="N260" s="154"/>
      <c r="O260" s="153"/>
      <c r="P260" s="205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</row>
    <row r="261" spans="1:28" ht="16.5" thickBot="1">
      <c r="A261" s="196" t="s">
        <v>12</v>
      </c>
      <c r="B261" s="204"/>
      <c r="C261" s="204"/>
      <c r="D261" s="204"/>
      <c r="E261" s="204"/>
      <c r="F261" s="204"/>
      <c r="G261" s="204"/>
      <c r="H261" s="203"/>
      <c r="I261" s="181"/>
      <c r="J261" s="180"/>
      <c r="K261" s="181"/>
      <c r="L261" s="180"/>
      <c r="M261" s="179"/>
      <c r="N261" s="181"/>
      <c r="O261" s="180"/>
      <c r="P261" s="179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</row>
    <row r="262" spans="1:28">
      <c r="A262" s="169" t="s">
        <v>13</v>
      </c>
      <c r="B262" s="176"/>
      <c r="C262" s="176"/>
      <c r="D262" s="176"/>
      <c r="E262" s="176"/>
      <c r="F262" s="176"/>
      <c r="G262" s="176"/>
      <c r="H262" s="178"/>
      <c r="I262" s="682" t="s">
        <v>14</v>
      </c>
      <c r="J262" s="683"/>
      <c r="K262" s="639">
        <v>4.2300000000000004</v>
      </c>
      <c r="L262" s="640"/>
      <c r="M262" s="143">
        <f>K262*12*F258</f>
        <v>0</v>
      </c>
      <c r="N262" s="639">
        <v>4.28</v>
      </c>
      <c r="O262" s="640"/>
      <c r="P262" s="143">
        <f>N262*12*I258</f>
        <v>49788.383999999998</v>
      </c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</row>
    <row r="263" spans="1:28">
      <c r="A263" s="148" t="s">
        <v>15</v>
      </c>
      <c r="B263" s="154"/>
      <c r="C263" s="154"/>
      <c r="D263" s="154"/>
      <c r="E263" s="154"/>
      <c r="F263" s="154"/>
      <c r="G263" s="154"/>
      <c r="H263" s="153"/>
      <c r="I263" s="647" t="s">
        <v>16</v>
      </c>
      <c r="J263" s="648"/>
      <c r="K263" s="113"/>
      <c r="L263" s="153"/>
      <c r="M263" s="143"/>
      <c r="N263" s="113"/>
      <c r="O263" s="153"/>
      <c r="P263" s="143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</row>
    <row r="264" spans="1:28">
      <c r="A264" s="169" t="s">
        <v>17</v>
      </c>
      <c r="B264" s="176"/>
      <c r="C264" s="176"/>
      <c r="D264" s="176"/>
      <c r="E264" s="176"/>
      <c r="F264" s="176"/>
      <c r="G264" s="176"/>
      <c r="H264" s="178"/>
      <c r="I264" s="682"/>
      <c r="J264" s="683"/>
      <c r="K264" s="113"/>
      <c r="L264" s="153"/>
      <c r="M264" s="143"/>
      <c r="N264" s="113"/>
      <c r="O264" s="153"/>
      <c r="P264" s="143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</row>
    <row r="265" spans="1:28">
      <c r="A265" s="169" t="s">
        <v>18</v>
      </c>
      <c r="B265" s="176"/>
      <c r="C265" s="176"/>
      <c r="D265" s="176"/>
      <c r="E265" s="176"/>
      <c r="F265" s="176"/>
      <c r="G265" s="176"/>
      <c r="H265" s="178"/>
      <c r="I265" s="684" t="s">
        <v>19</v>
      </c>
      <c r="J265" s="685"/>
      <c r="K265" s="647">
        <v>2.87</v>
      </c>
      <c r="L265" s="648"/>
      <c r="M265" s="143">
        <f>K265*12*F258</f>
        <v>0</v>
      </c>
      <c r="N265" s="647">
        <v>2.92</v>
      </c>
      <c r="O265" s="648"/>
      <c r="P265" s="143">
        <f>N265*12*I258</f>
        <v>33967.775999999998</v>
      </c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  <c r="AB265" s="108"/>
    </row>
    <row r="266" spans="1:28">
      <c r="A266" s="166" t="s">
        <v>20</v>
      </c>
      <c r="B266" s="163"/>
      <c r="C266" s="163"/>
      <c r="D266" s="163"/>
      <c r="E266" s="163"/>
      <c r="F266" s="163"/>
      <c r="G266" s="163"/>
      <c r="H266" s="162"/>
      <c r="I266" s="647" t="s">
        <v>16</v>
      </c>
      <c r="J266" s="648"/>
      <c r="K266" s="202"/>
      <c r="L266" s="201"/>
      <c r="M266" s="143"/>
      <c r="N266" s="202"/>
      <c r="O266" s="201"/>
      <c r="P266" s="143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108"/>
      <c r="AB266" s="108"/>
    </row>
    <row r="267" spans="1:28">
      <c r="A267" s="161" t="s">
        <v>21</v>
      </c>
      <c r="B267" s="173"/>
      <c r="C267" s="173"/>
      <c r="D267" s="173"/>
      <c r="E267" s="173"/>
      <c r="F267" s="173"/>
      <c r="G267" s="173"/>
      <c r="H267" s="190"/>
      <c r="I267" s="647"/>
      <c r="J267" s="648"/>
      <c r="K267" s="113"/>
      <c r="L267" s="153"/>
      <c r="M267" s="143"/>
      <c r="N267" s="113"/>
      <c r="O267" s="153"/>
      <c r="P267" s="143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108"/>
      <c r="AB267" s="108"/>
    </row>
    <row r="268" spans="1:28" ht="16.5" thickBot="1">
      <c r="A268" s="169" t="s">
        <v>22</v>
      </c>
      <c r="B268" s="168"/>
      <c r="C268" s="168"/>
      <c r="D268" s="168"/>
      <c r="E268" s="168"/>
      <c r="F268" s="168"/>
      <c r="G268" s="168"/>
      <c r="H268" s="167"/>
      <c r="I268" s="176"/>
      <c r="J268" s="178"/>
      <c r="K268" s="628"/>
      <c r="L268" s="629"/>
      <c r="M268" s="143"/>
      <c r="N268" s="628"/>
      <c r="O268" s="629"/>
      <c r="P268" s="143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</row>
    <row r="269" spans="1:28">
      <c r="A269" s="200" t="s">
        <v>23</v>
      </c>
      <c r="B269" s="199"/>
      <c r="C269" s="199"/>
      <c r="D269" s="199"/>
      <c r="E269" s="199"/>
      <c r="F269" s="199"/>
      <c r="G269" s="199"/>
      <c r="H269" s="198"/>
      <c r="I269" s="185"/>
      <c r="J269" s="197"/>
      <c r="K269" s="649">
        <f>K271+K276+K279</f>
        <v>5.94</v>
      </c>
      <c r="L269" s="650"/>
      <c r="M269" s="183">
        <f>K269*12*F258</f>
        <v>0</v>
      </c>
      <c r="N269" s="649">
        <f>N271+N276+N279</f>
        <v>6.09</v>
      </c>
      <c r="O269" s="650"/>
      <c r="P269" s="183">
        <f>N269*12*I258</f>
        <v>70843.751999999993</v>
      </c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108"/>
      <c r="AB269" s="108"/>
    </row>
    <row r="270" spans="1:28" ht="16.5" thickBot="1">
      <c r="A270" s="196" t="s">
        <v>24</v>
      </c>
      <c r="B270" s="195"/>
      <c r="C270" s="195"/>
      <c r="D270" s="195"/>
      <c r="E270" s="195"/>
      <c r="F270" s="195"/>
      <c r="G270" s="195"/>
      <c r="H270" s="194"/>
      <c r="I270" s="181"/>
      <c r="J270" s="193"/>
      <c r="K270" s="181"/>
      <c r="L270" s="180"/>
      <c r="M270" s="179"/>
      <c r="N270" s="181"/>
      <c r="O270" s="180"/>
      <c r="P270" s="179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</row>
    <row r="271" spans="1:28">
      <c r="A271" s="148" t="s">
        <v>25</v>
      </c>
      <c r="B271" s="147"/>
      <c r="C271" s="147"/>
      <c r="D271" s="147"/>
      <c r="E271" s="147"/>
      <c r="F271" s="147"/>
      <c r="G271" s="147"/>
      <c r="H271" s="145"/>
      <c r="I271" s="647" t="s">
        <v>14</v>
      </c>
      <c r="J271" s="648"/>
      <c r="K271" s="639">
        <v>2.93</v>
      </c>
      <c r="L271" s="640"/>
      <c r="M271" s="143">
        <f>K271*12*F258</f>
        <v>0</v>
      </c>
      <c r="N271" s="639">
        <v>2.98</v>
      </c>
      <c r="O271" s="640"/>
      <c r="P271" s="143">
        <f>N271*12*I258</f>
        <v>34665.743999999999</v>
      </c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</row>
    <row r="272" spans="1:28">
      <c r="A272" s="169" t="s">
        <v>26</v>
      </c>
      <c r="B272" s="168"/>
      <c r="C272" s="168"/>
      <c r="D272" s="168"/>
      <c r="E272" s="168"/>
      <c r="F272" s="168"/>
      <c r="G272" s="168"/>
      <c r="H272" s="167"/>
      <c r="I272" s="192"/>
      <c r="J272" s="191"/>
      <c r="K272" s="113"/>
      <c r="L272" s="153"/>
      <c r="M272" s="143"/>
      <c r="N272" s="113"/>
      <c r="O272" s="153"/>
      <c r="P272" s="143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  <c r="AA272" s="108"/>
      <c r="AB272" s="108"/>
    </row>
    <row r="273" spans="1:28">
      <c r="A273" s="148" t="s">
        <v>15</v>
      </c>
      <c r="B273" s="154"/>
      <c r="C273" s="154"/>
      <c r="D273" s="154"/>
      <c r="E273" s="154"/>
      <c r="F273" s="154"/>
      <c r="G273" s="154"/>
      <c r="H273" s="153"/>
      <c r="I273" s="647" t="s">
        <v>16</v>
      </c>
      <c r="J273" s="648"/>
      <c r="K273" s="113"/>
      <c r="L273" s="153"/>
      <c r="M273" s="143"/>
      <c r="N273" s="113"/>
      <c r="O273" s="153"/>
      <c r="P273" s="143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  <c r="AA273" s="108"/>
      <c r="AB273" s="108"/>
    </row>
    <row r="274" spans="1:28">
      <c r="A274" s="169" t="s">
        <v>17</v>
      </c>
      <c r="B274" s="176"/>
      <c r="C274" s="176"/>
      <c r="D274" s="176"/>
      <c r="E274" s="176"/>
      <c r="F274" s="176"/>
      <c r="G274" s="176"/>
      <c r="H274" s="178"/>
      <c r="I274" s="682"/>
      <c r="J274" s="683"/>
      <c r="K274" s="113"/>
      <c r="L274" s="153"/>
      <c r="M274" s="143"/>
      <c r="N274" s="113"/>
      <c r="O274" s="153"/>
      <c r="P274" s="143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</row>
    <row r="275" spans="1:28">
      <c r="A275" s="166" t="s">
        <v>27</v>
      </c>
      <c r="B275" s="163"/>
      <c r="C275" s="162"/>
      <c r="D275" s="154"/>
      <c r="E275" s="154"/>
      <c r="F275" s="154"/>
      <c r="G275" s="154"/>
      <c r="H275" s="153"/>
      <c r="I275" s="647" t="s">
        <v>16</v>
      </c>
      <c r="J275" s="648"/>
      <c r="K275" s="113"/>
      <c r="L275" s="153"/>
      <c r="M275" s="143"/>
      <c r="N275" s="113"/>
      <c r="O275" s="153"/>
      <c r="P275" s="143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108"/>
      <c r="AB275" s="108"/>
    </row>
    <row r="276" spans="1:28">
      <c r="A276" s="148" t="s">
        <v>28</v>
      </c>
      <c r="B276" s="154"/>
      <c r="C276" s="154"/>
      <c r="D276" s="163"/>
      <c r="E276" s="163"/>
      <c r="F276" s="163"/>
      <c r="G276" s="163"/>
      <c r="H276" s="162"/>
      <c r="I276" s="684" t="s">
        <v>19</v>
      </c>
      <c r="J276" s="685"/>
      <c r="K276" s="647">
        <v>1.34</v>
      </c>
      <c r="L276" s="648"/>
      <c r="M276" s="143">
        <f>K276*12*F258</f>
        <v>0</v>
      </c>
      <c r="N276" s="647">
        <v>1.39</v>
      </c>
      <c r="O276" s="648"/>
      <c r="P276" s="143">
        <f>N276*12*I258</f>
        <v>16169.591999999999</v>
      </c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108"/>
      <c r="AB276" s="108"/>
    </row>
    <row r="277" spans="1:28">
      <c r="A277" s="161" t="s">
        <v>29</v>
      </c>
      <c r="B277" s="160"/>
      <c r="C277" s="160"/>
      <c r="D277" s="160"/>
      <c r="E277" s="160"/>
      <c r="F277" s="160"/>
      <c r="G277" s="160"/>
      <c r="H277" s="159"/>
      <c r="I277" s="645" t="s">
        <v>30</v>
      </c>
      <c r="J277" s="646"/>
      <c r="K277" s="113"/>
      <c r="L277" s="153"/>
      <c r="M277" s="143"/>
      <c r="N277" s="113"/>
      <c r="O277" s="153"/>
      <c r="P277" s="143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</row>
    <row r="278" spans="1:28">
      <c r="A278" s="169"/>
      <c r="B278" s="168"/>
      <c r="C278" s="168"/>
      <c r="D278" s="168"/>
      <c r="E278" s="168"/>
      <c r="F278" s="168"/>
      <c r="G278" s="168"/>
      <c r="H278" s="167"/>
      <c r="I278" s="176" t="s">
        <v>31</v>
      </c>
      <c r="J278" s="178"/>
      <c r="K278" s="113"/>
      <c r="L278" s="153"/>
      <c r="M278" s="143"/>
      <c r="N278" s="113"/>
      <c r="O278" s="153"/>
      <c r="P278" s="143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  <c r="AA278" s="108"/>
      <c r="AB278" s="108"/>
    </row>
    <row r="279" spans="1:28">
      <c r="A279" s="161" t="s">
        <v>32</v>
      </c>
      <c r="B279" s="160"/>
      <c r="C279" s="160"/>
      <c r="D279" s="160"/>
      <c r="E279" s="160"/>
      <c r="F279" s="160"/>
      <c r="G279" s="160"/>
      <c r="H279" s="159"/>
      <c r="I279" s="645" t="s">
        <v>19</v>
      </c>
      <c r="J279" s="646"/>
      <c r="K279" s="647">
        <v>1.67</v>
      </c>
      <c r="L279" s="648"/>
      <c r="M279" s="143">
        <f>K279*12*F258</f>
        <v>0</v>
      </c>
      <c r="N279" s="647">
        <v>1.72</v>
      </c>
      <c r="O279" s="648"/>
      <c r="P279" s="143">
        <f>N279*12*I258</f>
        <v>20008.416000000001</v>
      </c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108"/>
      <c r="AB279" s="108"/>
    </row>
    <row r="280" spans="1:28">
      <c r="A280" s="169" t="s">
        <v>33</v>
      </c>
      <c r="B280" s="168"/>
      <c r="C280" s="168"/>
      <c r="D280" s="168"/>
      <c r="E280" s="168"/>
      <c r="F280" s="168"/>
      <c r="G280" s="168"/>
      <c r="H280" s="167"/>
      <c r="I280" s="176"/>
      <c r="J280" s="178"/>
      <c r="K280" s="113"/>
      <c r="L280" s="153"/>
      <c r="M280" s="143"/>
      <c r="N280" s="113"/>
      <c r="O280" s="153"/>
      <c r="P280" s="143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</row>
    <row r="281" spans="1:28">
      <c r="A281" s="161" t="s">
        <v>34</v>
      </c>
      <c r="B281" s="160"/>
      <c r="C281" s="160"/>
      <c r="D281" s="160"/>
      <c r="E281" s="160"/>
      <c r="F281" s="160"/>
      <c r="G281" s="160"/>
      <c r="H281" s="159"/>
      <c r="I281" s="647" t="s">
        <v>16</v>
      </c>
      <c r="J281" s="648"/>
      <c r="K281" s="113"/>
      <c r="L281" s="153"/>
      <c r="M281" s="143"/>
      <c r="N281" s="113"/>
      <c r="O281" s="153"/>
      <c r="P281" s="143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108"/>
      <c r="AB281" s="108"/>
    </row>
    <row r="282" spans="1:28">
      <c r="A282" s="161" t="s">
        <v>35</v>
      </c>
      <c r="B282" s="160"/>
      <c r="C282" s="160"/>
      <c r="D282" s="160"/>
      <c r="E282" s="160"/>
      <c r="F282" s="160"/>
      <c r="G282" s="160"/>
      <c r="H282" s="159"/>
      <c r="I282" s="645" t="s">
        <v>36</v>
      </c>
      <c r="J282" s="646"/>
      <c r="K282" s="173"/>
      <c r="L282" s="190"/>
      <c r="M282" s="189"/>
      <c r="N282" s="173"/>
      <c r="O282" s="190"/>
      <c r="P282" s="189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</row>
    <row r="283" spans="1:28" ht="16.5" thickBot="1">
      <c r="A283" s="169"/>
      <c r="B283" s="168"/>
      <c r="C283" s="168"/>
      <c r="D283" s="168"/>
      <c r="E283" s="168"/>
      <c r="F283" s="168"/>
      <c r="G283" s="168"/>
      <c r="H283" s="167"/>
      <c r="I283" s="695" t="s">
        <v>37</v>
      </c>
      <c r="J283" s="696"/>
      <c r="K283" s="176"/>
      <c r="L283" s="178"/>
      <c r="M283" s="188"/>
      <c r="N283" s="176"/>
      <c r="O283" s="178"/>
      <c r="P283" s="18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  <c r="AB283" s="108"/>
    </row>
    <row r="284" spans="1:28">
      <c r="A284" s="187" t="s">
        <v>38</v>
      </c>
      <c r="B284" s="186"/>
      <c r="C284" s="186"/>
      <c r="D284" s="186"/>
      <c r="E284" s="186"/>
      <c r="F284" s="186"/>
      <c r="G284" s="185"/>
      <c r="H284" s="184"/>
      <c r="I284" s="185"/>
      <c r="J284" s="184"/>
      <c r="K284" s="652">
        <f>K286+K293+K301+K305+K306+K310</f>
        <v>46.879999999999995</v>
      </c>
      <c r="L284" s="650"/>
      <c r="M284" s="183">
        <f>M286+M293+M301+M305+M306+M310</f>
        <v>0</v>
      </c>
      <c r="N284" s="652">
        <f>N286+N293+N301+N305+N306+N310</f>
        <v>44.660000000000004</v>
      </c>
      <c r="O284" s="650"/>
      <c r="P284" s="183">
        <f>P286+P293+P301+P305+P306+P310</f>
        <v>519520.84800000006</v>
      </c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  <c r="AA284" s="108"/>
      <c r="AB284" s="108"/>
    </row>
    <row r="285" spans="1:28" ht="16.5" thickBot="1">
      <c r="A285" s="182"/>
      <c r="B285" s="181"/>
      <c r="C285" s="181"/>
      <c r="D285" s="181"/>
      <c r="E285" s="181"/>
      <c r="F285" s="181"/>
      <c r="G285" s="181"/>
      <c r="H285" s="180"/>
      <c r="I285" s="181"/>
      <c r="J285" s="180"/>
      <c r="K285" s="181"/>
      <c r="L285" s="180"/>
      <c r="M285" s="179"/>
      <c r="N285" s="181"/>
      <c r="O285" s="180"/>
      <c r="P285" s="179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108"/>
      <c r="AB285" s="108"/>
    </row>
    <row r="286" spans="1:28" ht="16.5" thickBot="1">
      <c r="A286" s="674" t="s">
        <v>39</v>
      </c>
      <c r="B286" s="675"/>
      <c r="C286" s="675"/>
      <c r="D286" s="675"/>
      <c r="E286" s="675"/>
      <c r="F286" s="675"/>
      <c r="G286" s="675"/>
      <c r="H286" s="676"/>
      <c r="I286" s="151"/>
      <c r="J286" s="150"/>
      <c r="K286" s="653">
        <f>K287+K288+K289+K291+K292</f>
        <v>10.36</v>
      </c>
      <c r="L286" s="654"/>
      <c r="M286" s="149">
        <f>K286*12*F258</f>
        <v>0</v>
      </c>
      <c r="N286" s="653">
        <f>N287+N288+N289+N291+N292</f>
        <v>10.67</v>
      </c>
      <c r="O286" s="654"/>
      <c r="P286" s="149">
        <f>N286*12*I258</f>
        <v>124121.976</v>
      </c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108"/>
      <c r="AB286" s="108"/>
    </row>
    <row r="287" spans="1:28">
      <c r="A287" s="169" t="s">
        <v>40</v>
      </c>
      <c r="B287" s="168"/>
      <c r="C287" s="168"/>
      <c r="D287" s="168"/>
      <c r="E287" s="168"/>
      <c r="F287" s="168"/>
      <c r="G287" s="168"/>
      <c r="H287" s="167"/>
      <c r="I287" s="682" t="s">
        <v>41</v>
      </c>
      <c r="J287" s="683"/>
      <c r="K287" s="639">
        <v>2.2400000000000002</v>
      </c>
      <c r="L287" s="640"/>
      <c r="M287" s="143">
        <f>K287*12*F258</f>
        <v>0</v>
      </c>
      <c r="N287" s="639">
        <v>2.35</v>
      </c>
      <c r="O287" s="640"/>
      <c r="P287" s="143">
        <f>N287*12*I258</f>
        <v>27337.08</v>
      </c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108"/>
      <c r="AB287" s="108"/>
    </row>
    <row r="288" spans="1:28">
      <c r="A288" s="166" t="s">
        <v>42</v>
      </c>
      <c r="B288" s="165"/>
      <c r="C288" s="165"/>
      <c r="D288" s="165"/>
      <c r="E288" s="165"/>
      <c r="F288" s="165"/>
      <c r="G288" s="165"/>
      <c r="H288" s="164"/>
      <c r="I288" s="684" t="s">
        <v>43</v>
      </c>
      <c r="J288" s="685"/>
      <c r="K288" s="647">
        <v>5.78</v>
      </c>
      <c r="L288" s="648"/>
      <c r="M288" s="143">
        <f>K288*12*F258</f>
        <v>0</v>
      </c>
      <c r="N288" s="647">
        <v>5.83</v>
      </c>
      <c r="O288" s="648"/>
      <c r="P288" s="143">
        <f>N288*12*I258</f>
        <v>67819.224000000002</v>
      </c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108"/>
      <c r="AB288" s="108"/>
    </row>
    <row r="289" spans="1:28">
      <c r="A289" s="161" t="s">
        <v>44</v>
      </c>
      <c r="B289" s="160"/>
      <c r="C289" s="160"/>
      <c r="D289" s="160"/>
      <c r="E289" s="160"/>
      <c r="F289" s="160"/>
      <c r="G289" s="160"/>
      <c r="H289" s="159"/>
      <c r="I289" s="645" t="s">
        <v>19</v>
      </c>
      <c r="J289" s="646"/>
      <c r="K289" s="647">
        <v>0.6</v>
      </c>
      <c r="L289" s="648"/>
      <c r="M289" s="143">
        <f>K289*12*F258</f>
        <v>0</v>
      </c>
      <c r="N289" s="647">
        <v>0.65</v>
      </c>
      <c r="O289" s="648"/>
      <c r="P289" s="143">
        <f>N289*12*I258</f>
        <v>7561.3200000000006</v>
      </c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</row>
    <row r="290" spans="1:28">
      <c r="A290" s="169" t="s">
        <v>45</v>
      </c>
      <c r="B290" s="176"/>
      <c r="C290" s="176"/>
      <c r="D290" s="176"/>
      <c r="E290" s="168"/>
      <c r="F290" s="168"/>
      <c r="G290" s="168"/>
      <c r="H290" s="167"/>
      <c r="I290" s="176"/>
      <c r="J290" s="178"/>
      <c r="K290" s="154"/>
      <c r="L290" s="153"/>
      <c r="M290" s="143"/>
      <c r="N290" s="154"/>
      <c r="O290" s="153"/>
      <c r="P290" s="143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</row>
    <row r="291" spans="1:28">
      <c r="A291" s="166" t="s">
        <v>46</v>
      </c>
      <c r="B291" s="165"/>
      <c r="C291" s="165"/>
      <c r="D291" s="165"/>
      <c r="E291" s="165"/>
      <c r="F291" s="165"/>
      <c r="G291" s="165"/>
      <c r="H291" s="164"/>
      <c r="I291" s="684" t="s">
        <v>14</v>
      </c>
      <c r="J291" s="685"/>
      <c r="K291" s="647">
        <v>0.18</v>
      </c>
      <c r="L291" s="648"/>
      <c r="M291" s="143">
        <f>K291*12*F258</f>
        <v>0</v>
      </c>
      <c r="N291" s="647">
        <v>0.23</v>
      </c>
      <c r="O291" s="648"/>
      <c r="P291" s="143">
        <f>N291*12*I258</f>
        <v>2675.5440000000003</v>
      </c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</row>
    <row r="292" spans="1:28" ht="16.5" thickBot="1">
      <c r="A292" s="161" t="s">
        <v>47</v>
      </c>
      <c r="B292" s="160"/>
      <c r="C292" s="160"/>
      <c r="D292" s="160"/>
      <c r="E292" s="160"/>
      <c r="F292" s="160"/>
      <c r="G292" s="160"/>
      <c r="H292" s="159"/>
      <c r="I292" s="630" t="s">
        <v>14</v>
      </c>
      <c r="J292" s="631"/>
      <c r="K292" s="695">
        <v>1.56</v>
      </c>
      <c r="L292" s="696"/>
      <c r="M292" s="143">
        <f>K292*12*F258</f>
        <v>0</v>
      </c>
      <c r="N292" s="695">
        <v>1.61</v>
      </c>
      <c r="O292" s="696"/>
      <c r="P292" s="143">
        <f>N292*12*I258</f>
        <v>18728.808000000001</v>
      </c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</row>
    <row r="293" spans="1:28" ht="16.5" thickBot="1">
      <c r="A293" s="632" t="s">
        <v>48</v>
      </c>
      <c r="B293" s="633"/>
      <c r="C293" s="633"/>
      <c r="D293" s="633"/>
      <c r="E293" s="633"/>
      <c r="F293" s="633"/>
      <c r="G293" s="633"/>
      <c r="H293" s="634"/>
      <c r="I293" s="151"/>
      <c r="J293" s="150"/>
      <c r="K293" s="651">
        <f>K294+K295+K297+K298+K299+K300</f>
        <v>2.92</v>
      </c>
      <c r="L293" s="654"/>
      <c r="M293" s="149">
        <f>K293*12*F258</f>
        <v>0</v>
      </c>
      <c r="N293" s="651">
        <f>N294+N295+N297+N298+N299+N300</f>
        <v>3.2199999999999998</v>
      </c>
      <c r="O293" s="654"/>
      <c r="P293" s="149">
        <f>N293*12*I258</f>
        <v>37457.616000000002</v>
      </c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</row>
    <row r="294" spans="1:28">
      <c r="A294" s="177" t="s">
        <v>49</v>
      </c>
      <c r="B294" s="176"/>
      <c r="C294" s="176"/>
      <c r="D294" s="176"/>
      <c r="E294" s="176"/>
      <c r="F294" s="168"/>
      <c r="G294" s="168"/>
      <c r="H294" s="167"/>
      <c r="I294" s="175"/>
      <c r="J294" s="153"/>
      <c r="K294" s="639">
        <v>0.23</v>
      </c>
      <c r="L294" s="640"/>
      <c r="M294" s="143">
        <f>K294*12*F258</f>
        <v>0</v>
      </c>
      <c r="N294" s="639">
        <v>0.28000000000000003</v>
      </c>
      <c r="O294" s="640"/>
      <c r="P294" s="143">
        <f>N294*12*I258</f>
        <v>3257.1840000000002</v>
      </c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</row>
    <row r="295" spans="1:28">
      <c r="A295" s="174" t="s">
        <v>50</v>
      </c>
      <c r="B295" s="173"/>
      <c r="C295" s="173"/>
      <c r="D295" s="173"/>
      <c r="E295" s="173"/>
      <c r="F295" s="160"/>
      <c r="G295" s="160"/>
      <c r="H295" s="159"/>
      <c r="I295" s="647" t="s">
        <v>51</v>
      </c>
      <c r="J295" s="648"/>
      <c r="K295" s="647">
        <v>1.21</v>
      </c>
      <c r="L295" s="648"/>
      <c r="M295" s="143">
        <f>K295*12*F258</f>
        <v>0</v>
      </c>
      <c r="N295" s="647">
        <v>1.26</v>
      </c>
      <c r="O295" s="648"/>
      <c r="P295" s="143">
        <f>N295*12*I258</f>
        <v>14657.328000000001</v>
      </c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</row>
    <row r="296" spans="1:28">
      <c r="A296" s="169" t="s">
        <v>52</v>
      </c>
      <c r="B296" s="168"/>
      <c r="C296" s="168"/>
      <c r="D296" s="168"/>
      <c r="E296" s="168"/>
      <c r="F296" s="168"/>
      <c r="G296" s="168"/>
      <c r="H296" s="167"/>
      <c r="I296" s="682" t="s">
        <v>53</v>
      </c>
      <c r="J296" s="683"/>
      <c r="K296" s="113"/>
      <c r="L296" s="153"/>
      <c r="M296" s="143"/>
      <c r="N296" s="113"/>
      <c r="O296" s="153"/>
      <c r="P296" s="143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</row>
    <row r="297" spans="1:28">
      <c r="A297" s="166" t="s">
        <v>54</v>
      </c>
      <c r="B297" s="165"/>
      <c r="C297" s="165"/>
      <c r="D297" s="165"/>
      <c r="E297" s="165"/>
      <c r="F297" s="165"/>
      <c r="G297" s="165"/>
      <c r="H297" s="164"/>
      <c r="I297" s="684" t="s">
        <v>55</v>
      </c>
      <c r="J297" s="685"/>
      <c r="K297" s="647">
        <v>0.78</v>
      </c>
      <c r="L297" s="648"/>
      <c r="M297" s="143">
        <f>K297*12*F258</f>
        <v>0</v>
      </c>
      <c r="N297" s="647">
        <v>0.83</v>
      </c>
      <c r="O297" s="648"/>
      <c r="P297" s="143">
        <f>N297*12*I258</f>
        <v>9655.2239999999983</v>
      </c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</row>
    <row r="298" spans="1:28">
      <c r="A298" s="166" t="s">
        <v>56</v>
      </c>
      <c r="B298" s="165"/>
      <c r="C298" s="165"/>
      <c r="D298" s="165"/>
      <c r="E298" s="165"/>
      <c r="F298" s="165"/>
      <c r="G298" s="165"/>
      <c r="H298" s="164"/>
      <c r="I298" s="684" t="s">
        <v>57</v>
      </c>
      <c r="J298" s="685"/>
      <c r="K298" s="647">
        <v>0.27</v>
      </c>
      <c r="L298" s="648"/>
      <c r="M298" s="143">
        <f>K298*12*F258</f>
        <v>0</v>
      </c>
      <c r="N298" s="647">
        <v>0.32</v>
      </c>
      <c r="O298" s="648"/>
      <c r="P298" s="143">
        <f>N298*12*I258</f>
        <v>3722.4959999999996</v>
      </c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</row>
    <row r="299" spans="1:28">
      <c r="A299" s="161" t="s">
        <v>58</v>
      </c>
      <c r="B299" s="160"/>
      <c r="C299" s="160"/>
      <c r="D299" s="160"/>
      <c r="E299" s="160"/>
      <c r="F299" s="160"/>
      <c r="G299" s="160"/>
      <c r="H299" s="159"/>
      <c r="I299" s="684" t="s">
        <v>59</v>
      </c>
      <c r="J299" s="685"/>
      <c r="K299" s="628">
        <v>0.19</v>
      </c>
      <c r="L299" s="629"/>
      <c r="M299" s="143">
        <f>K299*12*F258</f>
        <v>0</v>
      </c>
      <c r="N299" s="628">
        <v>0.24</v>
      </c>
      <c r="O299" s="629"/>
      <c r="P299" s="143">
        <f>N299*12*I258</f>
        <v>2791.8719999999998</v>
      </c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</row>
    <row r="300" spans="1:28" ht="16.5" thickBot="1">
      <c r="A300" s="161" t="s">
        <v>60</v>
      </c>
      <c r="B300" s="160"/>
      <c r="C300" s="160"/>
      <c r="D300" s="160"/>
      <c r="E300" s="160"/>
      <c r="F300" s="160"/>
      <c r="G300" s="160"/>
      <c r="H300" s="159"/>
      <c r="I300" s="630" t="s">
        <v>61</v>
      </c>
      <c r="J300" s="631"/>
      <c r="K300" s="622">
        <v>0.24</v>
      </c>
      <c r="L300" s="623"/>
      <c r="M300" s="172">
        <f>K300*12*F258</f>
        <v>0</v>
      </c>
      <c r="N300" s="622">
        <v>0.28999999999999998</v>
      </c>
      <c r="O300" s="623"/>
      <c r="P300" s="172">
        <f>N300*12*I258</f>
        <v>3373.5119999999993</v>
      </c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  <c r="AA300" s="108"/>
      <c r="AB300" s="108"/>
    </row>
    <row r="301" spans="1:28" ht="16.5" thickBot="1">
      <c r="A301" s="632" t="s">
        <v>62</v>
      </c>
      <c r="B301" s="633"/>
      <c r="C301" s="633"/>
      <c r="D301" s="633"/>
      <c r="E301" s="633"/>
      <c r="F301" s="633"/>
      <c r="G301" s="633"/>
      <c r="H301" s="634"/>
      <c r="I301" s="171"/>
      <c r="J301" s="170"/>
      <c r="K301" s="624">
        <f>K302+K303+K304</f>
        <v>1.8199999999999998</v>
      </c>
      <c r="L301" s="625"/>
      <c r="M301" s="149">
        <f>K301*12*F258</f>
        <v>0</v>
      </c>
      <c r="N301" s="624">
        <f>N302+N303+N304</f>
        <v>1.97</v>
      </c>
      <c r="O301" s="625"/>
      <c r="P301" s="149">
        <f>N301*12*I258</f>
        <v>22916.616000000002</v>
      </c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  <c r="AA301" s="108"/>
      <c r="AB301" s="108"/>
    </row>
    <row r="302" spans="1:28">
      <c r="A302" s="169" t="s">
        <v>63</v>
      </c>
      <c r="B302" s="168"/>
      <c r="C302" s="168"/>
      <c r="D302" s="168"/>
      <c r="E302" s="168"/>
      <c r="F302" s="168"/>
      <c r="G302" s="168"/>
      <c r="H302" s="167"/>
      <c r="I302" s="635" t="s">
        <v>64</v>
      </c>
      <c r="J302" s="636"/>
      <c r="K302" s="626">
        <v>0.83</v>
      </c>
      <c r="L302" s="627"/>
      <c r="M302" s="143">
        <f>K302*12*F258</f>
        <v>0</v>
      </c>
      <c r="N302" s="626">
        <v>0.88</v>
      </c>
      <c r="O302" s="627"/>
      <c r="P302" s="143">
        <f>N302*12*I258</f>
        <v>10236.864</v>
      </c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</row>
    <row r="303" spans="1:28">
      <c r="A303" s="166" t="s">
        <v>65</v>
      </c>
      <c r="B303" s="165"/>
      <c r="C303" s="165"/>
      <c r="D303" s="165"/>
      <c r="E303" s="165"/>
      <c r="F303" s="165"/>
      <c r="G303" s="165"/>
      <c r="H303" s="164"/>
      <c r="I303" s="163" t="s">
        <v>66</v>
      </c>
      <c r="J303" s="162"/>
      <c r="K303" s="628">
        <v>0.74</v>
      </c>
      <c r="L303" s="629"/>
      <c r="M303" s="143">
        <f>K303*12*F258</f>
        <v>0</v>
      </c>
      <c r="N303" s="628">
        <v>0.79</v>
      </c>
      <c r="O303" s="629"/>
      <c r="P303" s="143">
        <f>N303*12*I258</f>
        <v>9189.9120000000003</v>
      </c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  <c r="AA303" s="108"/>
      <c r="AB303" s="108"/>
    </row>
    <row r="304" spans="1:28" ht="16.5" thickBot="1">
      <c r="A304" s="161" t="s">
        <v>58</v>
      </c>
      <c r="B304" s="160"/>
      <c r="C304" s="160"/>
      <c r="D304" s="160"/>
      <c r="E304" s="160"/>
      <c r="F304" s="160"/>
      <c r="G304" s="160"/>
      <c r="H304" s="159"/>
      <c r="I304" s="630" t="s">
        <v>59</v>
      </c>
      <c r="J304" s="631"/>
      <c r="K304" s="622">
        <v>0.25</v>
      </c>
      <c r="L304" s="623"/>
      <c r="M304" s="143">
        <f>K304*12*F258</f>
        <v>0</v>
      </c>
      <c r="N304" s="622">
        <v>0.3</v>
      </c>
      <c r="O304" s="623"/>
      <c r="P304" s="143">
        <f>N304*12*I258</f>
        <v>3489.8399999999997</v>
      </c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  <c r="AA304" s="108"/>
      <c r="AB304" s="108"/>
    </row>
    <row r="305" spans="1:28" ht="16.5" thickBot="1">
      <c r="A305" s="157" t="s">
        <v>67</v>
      </c>
      <c r="B305" s="156"/>
      <c r="C305" s="156"/>
      <c r="D305" s="156"/>
      <c r="E305" s="156"/>
      <c r="F305" s="156"/>
      <c r="G305" s="156"/>
      <c r="H305" s="155"/>
      <c r="I305" s="677" t="s">
        <v>68</v>
      </c>
      <c r="J305" s="678"/>
      <c r="K305" s="651">
        <v>29.7</v>
      </c>
      <c r="L305" s="625"/>
      <c r="M305" s="149">
        <f>K305*12*F258</f>
        <v>0</v>
      </c>
      <c r="N305" s="651">
        <v>26.62</v>
      </c>
      <c r="O305" s="625"/>
      <c r="P305" s="149">
        <f>N305*12*I258</f>
        <v>309665.136</v>
      </c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108"/>
      <c r="AB305" s="108"/>
    </row>
    <row r="306" spans="1:28" ht="16.5" thickBot="1">
      <c r="A306" s="674" t="s">
        <v>69</v>
      </c>
      <c r="B306" s="675"/>
      <c r="C306" s="675"/>
      <c r="D306" s="675"/>
      <c r="E306" s="675"/>
      <c r="F306" s="675"/>
      <c r="G306" s="675"/>
      <c r="H306" s="676"/>
      <c r="I306" s="151"/>
      <c r="J306" s="150"/>
      <c r="K306" s="651">
        <v>1.9</v>
      </c>
      <c r="L306" s="625"/>
      <c r="M306" s="149">
        <f>K306*12*F258</f>
        <v>0</v>
      </c>
      <c r="N306" s="651">
        <v>1.95</v>
      </c>
      <c r="O306" s="625"/>
      <c r="P306" s="149">
        <f>N306*12*I258</f>
        <v>22683.96</v>
      </c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  <c r="AA306" s="108"/>
      <c r="AB306" s="108"/>
    </row>
    <row r="307" spans="1:28">
      <c r="A307" s="148" t="s">
        <v>70</v>
      </c>
      <c r="B307" s="147"/>
      <c r="C307" s="147"/>
      <c r="D307" s="147"/>
      <c r="E307" s="147"/>
      <c r="F307" s="147"/>
      <c r="G307" s="147"/>
      <c r="H307" s="145"/>
      <c r="I307" s="639" t="s">
        <v>71</v>
      </c>
      <c r="J307" s="640"/>
      <c r="K307" s="111"/>
      <c r="L307" s="144"/>
      <c r="M307" s="143"/>
      <c r="N307" s="111"/>
      <c r="O307" s="144"/>
      <c r="P307" s="143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  <c r="AA307" s="108"/>
      <c r="AB307" s="108"/>
    </row>
    <row r="308" spans="1:28">
      <c r="A308" s="148" t="s">
        <v>72</v>
      </c>
      <c r="B308" s="147"/>
      <c r="C308" s="147"/>
      <c r="D308" s="147"/>
      <c r="E308" s="147"/>
      <c r="F308" s="147"/>
      <c r="G308" s="147"/>
      <c r="H308" s="145"/>
      <c r="I308" s="154"/>
      <c r="J308" s="153"/>
      <c r="K308" s="111"/>
      <c r="L308" s="144"/>
      <c r="M308" s="143"/>
      <c r="N308" s="111"/>
      <c r="O308" s="144"/>
      <c r="P308" s="143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</row>
    <row r="309" spans="1:28" ht="16.5" thickBot="1">
      <c r="A309" s="148" t="s">
        <v>73</v>
      </c>
      <c r="B309" s="147"/>
      <c r="C309" s="147"/>
      <c r="D309" s="147"/>
      <c r="E309" s="147"/>
      <c r="F309" s="147"/>
      <c r="G309" s="147"/>
      <c r="H309" s="145"/>
      <c r="I309" s="158"/>
      <c r="J309" s="153"/>
      <c r="K309" s="111"/>
      <c r="L309" s="144"/>
      <c r="M309" s="143"/>
      <c r="N309" s="111"/>
      <c r="O309" s="144"/>
      <c r="P309" s="143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  <c r="AA309" s="108"/>
      <c r="AB309" s="108"/>
    </row>
    <row r="310" spans="1:28" ht="16.5" thickBot="1">
      <c r="A310" s="157" t="s">
        <v>74</v>
      </c>
      <c r="B310" s="156"/>
      <c r="C310" s="156"/>
      <c r="D310" s="156"/>
      <c r="E310" s="156"/>
      <c r="F310" s="156"/>
      <c r="G310" s="156"/>
      <c r="H310" s="155"/>
      <c r="I310" s="151"/>
      <c r="J310" s="150"/>
      <c r="K310" s="651">
        <v>0.18</v>
      </c>
      <c r="L310" s="625"/>
      <c r="M310" s="149">
        <f>K310*12*F258</f>
        <v>0</v>
      </c>
      <c r="N310" s="651">
        <v>0.23</v>
      </c>
      <c r="O310" s="625"/>
      <c r="P310" s="149">
        <f>N310*12*I258</f>
        <v>2675.5440000000003</v>
      </c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</row>
    <row r="311" spans="1:28">
      <c r="A311" s="148" t="s">
        <v>75</v>
      </c>
      <c r="B311" s="147"/>
      <c r="C311" s="147"/>
      <c r="D311" s="147"/>
      <c r="E311" s="147"/>
      <c r="F311" s="147"/>
      <c r="G311" s="147"/>
      <c r="H311" s="145"/>
      <c r="I311" s="639" t="s">
        <v>14</v>
      </c>
      <c r="J311" s="640"/>
      <c r="K311" s="152"/>
      <c r="L311" s="144"/>
      <c r="M311" s="143"/>
      <c r="N311" s="152"/>
      <c r="O311" s="144"/>
      <c r="P311" s="143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  <c r="AA311" s="108"/>
      <c r="AB311" s="108"/>
    </row>
    <row r="312" spans="1:28" ht="16.5" thickBot="1">
      <c r="A312" s="148" t="s">
        <v>76</v>
      </c>
      <c r="B312" s="147"/>
      <c r="C312" s="147"/>
      <c r="D312" s="147"/>
      <c r="E312" s="147"/>
      <c r="F312" s="147"/>
      <c r="G312" s="147"/>
      <c r="H312" s="145"/>
      <c r="I312" s="154"/>
      <c r="J312" s="153"/>
      <c r="K312" s="152"/>
      <c r="L312" s="144"/>
      <c r="M312" s="143"/>
      <c r="N312" s="152"/>
      <c r="O312" s="144"/>
      <c r="P312" s="143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  <c r="AA312" s="108"/>
      <c r="AB312" s="108"/>
    </row>
    <row r="313" spans="1:28" ht="16.5" thickBot="1">
      <c r="A313" s="674" t="s">
        <v>105</v>
      </c>
      <c r="B313" s="675"/>
      <c r="C313" s="675"/>
      <c r="D313" s="675"/>
      <c r="E313" s="675"/>
      <c r="F313" s="675"/>
      <c r="G313" s="675"/>
      <c r="H313" s="676"/>
      <c r="I313" s="151"/>
      <c r="J313" s="150"/>
      <c r="K313" s="651">
        <v>6.77</v>
      </c>
      <c r="L313" s="625"/>
      <c r="M313" s="149">
        <f>K313*12*F258</f>
        <v>0</v>
      </c>
      <c r="N313" s="651">
        <v>8.25</v>
      </c>
      <c r="O313" s="625"/>
      <c r="P313" s="149">
        <f>N313*12*I258</f>
        <v>95970.599999999991</v>
      </c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108"/>
      <c r="AB313" s="108"/>
    </row>
    <row r="314" spans="1:28">
      <c r="A314" s="148" t="s">
        <v>78</v>
      </c>
      <c r="B314" s="146"/>
      <c r="C314" s="146"/>
      <c r="D314" s="146"/>
      <c r="E314" s="146"/>
      <c r="F314" s="147"/>
      <c r="G314" s="146"/>
      <c r="H314" s="145"/>
      <c r="I314" s="647" t="s">
        <v>79</v>
      </c>
      <c r="J314" s="648"/>
      <c r="K314" s="111"/>
      <c r="L314" s="144"/>
      <c r="M314" s="143"/>
      <c r="N314" s="111"/>
      <c r="O314" s="144"/>
      <c r="P314" s="143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  <c r="AA314" s="108"/>
      <c r="AB314" s="108"/>
    </row>
    <row r="315" spans="1:28">
      <c r="A315" s="148" t="s">
        <v>80</v>
      </c>
      <c r="B315" s="146"/>
      <c r="C315" s="146"/>
      <c r="D315" s="146"/>
      <c r="E315" s="146"/>
      <c r="F315" s="147"/>
      <c r="G315" s="146"/>
      <c r="H315" s="145"/>
      <c r="I315" s="647" t="s">
        <v>81</v>
      </c>
      <c r="J315" s="648"/>
      <c r="K315" s="111"/>
      <c r="L315" s="144"/>
      <c r="M315" s="143"/>
      <c r="N315" s="111"/>
      <c r="O315" s="144"/>
      <c r="P315" s="143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  <c r="AA315" s="108"/>
      <c r="AB315" s="108"/>
    </row>
    <row r="316" spans="1:28">
      <c r="A316" s="148" t="s">
        <v>82</v>
      </c>
      <c r="B316" s="146"/>
      <c r="C316" s="146"/>
      <c r="D316" s="146"/>
      <c r="E316" s="146"/>
      <c r="F316" s="147"/>
      <c r="G316" s="146"/>
      <c r="H316" s="145"/>
      <c r="I316" s="647" t="s">
        <v>83</v>
      </c>
      <c r="J316" s="648"/>
      <c r="K316" s="111"/>
      <c r="L316" s="144"/>
      <c r="M316" s="143"/>
      <c r="N316" s="111"/>
      <c r="O316" s="144"/>
      <c r="P316" s="143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  <c r="AA316" s="108"/>
      <c r="AB316" s="108"/>
    </row>
    <row r="317" spans="1:28">
      <c r="A317" s="142" t="s">
        <v>84</v>
      </c>
      <c r="B317" s="140"/>
      <c r="C317" s="140"/>
      <c r="D317" s="140"/>
      <c r="E317" s="140"/>
      <c r="F317" s="141"/>
      <c r="G317" s="140"/>
      <c r="H317" s="139"/>
      <c r="I317" s="637" t="s">
        <v>85</v>
      </c>
      <c r="J317" s="638"/>
      <c r="K317" s="112"/>
      <c r="L317" s="138"/>
      <c r="M317" s="135"/>
      <c r="N317" s="112"/>
      <c r="O317" s="138"/>
      <c r="P317" s="135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</row>
    <row r="318" spans="1:28">
      <c r="A318" s="142" t="s">
        <v>86</v>
      </c>
      <c r="B318" s="140"/>
      <c r="C318" s="140"/>
      <c r="D318" s="140"/>
      <c r="E318" s="140"/>
      <c r="F318" s="141"/>
      <c r="G318" s="140"/>
      <c r="H318" s="139"/>
      <c r="I318" s="637" t="s">
        <v>87</v>
      </c>
      <c r="J318" s="638"/>
      <c r="K318" s="112"/>
      <c r="L318" s="138"/>
      <c r="M318" s="135"/>
      <c r="N318" s="112"/>
      <c r="O318" s="138"/>
      <c r="P318" s="135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  <c r="AA318" s="108"/>
      <c r="AB318" s="108"/>
    </row>
    <row r="319" spans="1:28">
      <c r="A319" s="142" t="s">
        <v>88</v>
      </c>
      <c r="B319" s="140"/>
      <c r="C319" s="140"/>
      <c r="D319" s="140"/>
      <c r="E319" s="140"/>
      <c r="F319" s="141"/>
      <c r="G319" s="140"/>
      <c r="H319" s="139"/>
      <c r="I319" s="137"/>
      <c r="J319" s="136"/>
      <c r="K319" s="112"/>
      <c r="L319" s="138"/>
      <c r="M319" s="135"/>
      <c r="N319" s="112"/>
      <c r="O319" s="138"/>
      <c r="P319" s="135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108"/>
      <c r="AB319" s="108"/>
    </row>
    <row r="320" spans="1:28">
      <c r="A320" s="142" t="s">
        <v>89</v>
      </c>
      <c r="B320" s="140"/>
      <c r="C320" s="140"/>
      <c r="D320" s="140"/>
      <c r="E320" s="140"/>
      <c r="F320" s="141"/>
      <c r="G320" s="140"/>
      <c r="H320" s="139"/>
      <c r="I320" s="137"/>
      <c r="J320" s="136"/>
      <c r="K320" s="112"/>
      <c r="L320" s="138"/>
      <c r="M320" s="135"/>
      <c r="N320" s="112"/>
      <c r="O320" s="138"/>
      <c r="P320" s="135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108"/>
      <c r="AB320" s="108"/>
    </row>
    <row r="321" spans="1:28">
      <c r="A321" s="142" t="s">
        <v>90</v>
      </c>
      <c r="B321" s="140"/>
      <c r="C321" s="140"/>
      <c r="D321" s="140"/>
      <c r="E321" s="140"/>
      <c r="F321" s="141"/>
      <c r="G321" s="140"/>
      <c r="H321" s="139"/>
      <c r="I321" s="137"/>
      <c r="J321" s="136"/>
      <c r="K321" s="112"/>
      <c r="L321" s="138"/>
      <c r="M321" s="135"/>
      <c r="N321" s="112"/>
      <c r="O321" s="138"/>
      <c r="P321" s="135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108"/>
      <c r="AB321" s="108"/>
    </row>
    <row r="322" spans="1:28">
      <c r="A322" s="142" t="s">
        <v>91</v>
      </c>
      <c r="B322" s="140"/>
      <c r="C322" s="140"/>
      <c r="D322" s="140"/>
      <c r="E322" s="140"/>
      <c r="F322" s="141"/>
      <c r="G322" s="140"/>
      <c r="H322" s="139"/>
      <c r="I322" s="137"/>
      <c r="J322" s="136"/>
      <c r="K322" s="112"/>
      <c r="L322" s="138"/>
      <c r="M322" s="135"/>
      <c r="N322" s="112"/>
      <c r="O322" s="138"/>
      <c r="P322" s="135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</row>
    <row r="323" spans="1:28">
      <c r="A323" s="142" t="s">
        <v>92</v>
      </c>
      <c r="B323" s="140"/>
      <c r="C323" s="140"/>
      <c r="D323" s="140"/>
      <c r="E323" s="140"/>
      <c r="F323" s="141"/>
      <c r="G323" s="140"/>
      <c r="H323" s="139"/>
      <c r="I323" s="137"/>
      <c r="J323" s="136"/>
      <c r="K323" s="112"/>
      <c r="L323" s="138"/>
      <c r="M323" s="135"/>
      <c r="N323" s="112"/>
      <c r="O323" s="138"/>
      <c r="P323" s="135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  <c r="AA323" s="108"/>
      <c r="AB323" s="108"/>
    </row>
    <row r="324" spans="1:28" ht="16.5" thickBot="1">
      <c r="A324" s="614" t="s">
        <v>93</v>
      </c>
      <c r="B324" s="615"/>
      <c r="C324" s="615"/>
      <c r="D324" s="615"/>
      <c r="E324" s="615"/>
      <c r="F324" s="615"/>
      <c r="G324" s="615"/>
      <c r="H324" s="616"/>
      <c r="I324" s="137"/>
      <c r="J324" s="136"/>
      <c r="K324" s="137"/>
      <c r="L324" s="136"/>
      <c r="M324" s="135"/>
      <c r="N324" s="137"/>
      <c r="O324" s="136"/>
      <c r="P324" s="135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  <c r="AA324" s="108"/>
      <c r="AB324" s="108"/>
    </row>
    <row r="325" spans="1:28">
      <c r="A325" s="134" t="s">
        <v>94</v>
      </c>
      <c r="B325" s="133"/>
      <c r="C325" s="133"/>
      <c r="D325" s="133"/>
      <c r="E325" s="133"/>
      <c r="F325" s="133"/>
      <c r="G325" s="133"/>
      <c r="H325" s="133"/>
      <c r="I325" s="617" t="s">
        <v>95</v>
      </c>
      <c r="J325" s="618"/>
      <c r="K325" s="132"/>
      <c r="L325" s="131"/>
      <c r="M325" s="130"/>
      <c r="N325" s="132"/>
      <c r="O325" s="131"/>
      <c r="P325" s="130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</row>
    <row r="326" spans="1:28" ht="16.5" thickBot="1">
      <c r="A326" s="129" t="s">
        <v>96</v>
      </c>
      <c r="B326" s="128"/>
      <c r="C326" s="128"/>
      <c r="D326" s="128"/>
      <c r="E326" s="128"/>
      <c r="F326" s="128"/>
      <c r="G326" s="128"/>
      <c r="H326" s="128"/>
      <c r="I326" s="127"/>
      <c r="J326" s="125"/>
      <c r="K326" s="126"/>
      <c r="L326" s="125"/>
      <c r="M326" s="124"/>
      <c r="N326" s="126"/>
      <c r="O326" s="125"/>
      <c r="P326" s="124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  <c r="AA326" s="108"/>
      <c r="AB326" s="108"/>
    </row>
    <row r="327" spans="1:28" ht="16.5" thickBot="1">
      <c r="A327" s="619" t="s">
        <v>97</v>
      </c>
      <c r="B327" s="620"/>
      <c r="C327" s="620"/>
      <c r="D327" s="620"/>
      <c r="E327" s="620"/>
      <c r="F327" s="620"/>
      <c r="G327" s="620"/>
      <c r="H327" s="621"/>
      <c r="I327" s="680" t="s">
        <v>98</v>
      </c>
      <c r="J327" s="686"/>
      <c r="K327" s="643">
        <v>1.68</v>
      </c>
      <c r="L327" s="644"/>
      <c r="M327" s="115">
        <f>K327*12*F258</f>
        <v>0</v>
      </c>
      <c r="N327" s="643">
        <v>1.73</v>
      </c>
      <c r="O327" s="644"/>
      <c r="P327" s="115">
        <f>N327*12*I258</f>
        <v>20124.743999999999</v>
      </c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  <c r="AA327" s="108"/>
      <c r="AB327" s="108"/>
    </row>
    <row r="328" spans="1:28" ht="16.5" thickBot="1">
      <c r="A328" s="123" t="s">
        <v>138</v>
      </c>
      <c r="B328" s="122"/>
      <c r="C328" s="122"/>
      <c r="D328" s="122"/>
      <c r="E328" s="122"/>
      <c r="F328" s="122"/>
      <c r="G328" s="122"/>
      <c r="H328" s="122"/>
      <c r="I328" s="680" t="s">
        <v>95</v>
      </c>
      <c r="J328" s="681"/>
      <c r="K328" s="643">
        <v>0.53</v>
      </c>
      <c r="L328" s="644"/>
      <c r="M328" s="115">
        <f>K328*F258*12</f>
        <v>0</v>
      </c>
      <c r="N328" s="643">
        <v>0.57999999999999996</v>
      </c>
      <c r="O328" s="644"/>
      <c r="P328" s="115">
        <f>N328*I258*12</f>
        <v>6747.0239999999994</v>
      </c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  <c r="AA328" s="108"/>
      <c r="AB328" s="108"/>
    </row>
    <row r="329" spans="1:28" ht="16.5" thickBot="1">
      <c r="A329" s="123" t="s">
        <v>100</v>
      </c>
      <c r="B329" s="122"/>
      <c r="C329" s="122"/>
      <c r="D329" s="122"/>
      <c r="E329" s="122"/>
      <c r="F329" s="122"/>
      <c r="G329" s="122"/>
      <c r="H329" s="122"/>
      <c r="I329" s="121"/>
      <c r="J329" s="120"/>
      <c r="K329" s="643"/>
      <c r="L329" s="644"/>
      <c r="M329" s="115">
        <f>K329*F258*12</f>
        <v>0</v>
      </c>
      <c r="N329" s="643"/>
      <c r="O329" s="644"/>
      <c r="P329" s="115">
        <f>N329*I258*12</f>
        <v>0</v>
      </c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  <c r="AA329" s="108"/>
      <c r="AB329" s="108"/>
    </row>
    <row r="330" spans="1:28" ht="16.5" thickBot="1">
      <c r="A330" s="671" t="s">
        <v>137</v>
      </c>
      <c r="B330" s="672"/>
      <c r="C330" s="672"/>
      <c r="D330" s="672"/>
      <c r="E330" s="672"/>
      <c r="F330" s="672"/>
      <c r="G330" s="672"/>
      <c r="H330" s="672"/>
      <c r="I330" s="119"/>
      <c r="J330" s="118"/>
      <c r="K330" s="660">
        <f>K259+K269+K284+K313+K327+K329+K328</f>
        <v>68.900000000000006</v>
      </c>
      <c r="L330" s="661"/>
      <c r="M330" s="118">
        <f>M259+M269+M284+M313+M327+M329+M328</f>
        <v>0</v>
      </c>
      <c r="N330" s="660">
        <v>65.25</v>
      </c>
      <c r="O330" s="661"/>
      <c r="P330" s="118">
        <f>N330*I258*12</f>
        <v>759040.2</v>
      </c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</row>
    <row r="331" spans="1:28" ht="16.5" thickBot="1">
      <c r="A331" s="662" t="s">
        <v>136</v>
      </c>
      <c r="B331" s="663"/>
      <c r="C331" s="663"/>
      <c r="D331" s="663"/>
      <c r="E331" s="663"/>
      <c r="F331" s="663"/>
      <c r="G331" s="663"/>
      <c r="H331" s="663"/>
      <c r="I331" s="663"/>
      <c r="J331" s="663"/>
      <c r="K331" s="669">
        <f>K332-K330</f>
        <v>0</v>
      </c>
      <c r="L331" s="670"/>
      <c r="M331" s="117">
        <f>K331*12*I258</f>
        <v>0</v>
      </c>
      <c r="N331" s="641">
        <v>3.26</v>
      </c>
      <c r="O331" s="642"/>
      <c r="P331" s="115">
        <f>N331*I258*12</f>
        <v>37922.928</v>
      </c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108"/>
      <c r="AB331" s="108"/>
    </row>
    <row r="332" spans="1:28" ht="79.5" customHeight="1" thickBot="1">
      <c r="A332" s="658" t="s">
        <v>135</v>
      </c>
      <c r="B332" s="659"/>
      <c r="C332" s="659"/>
      <c r="D332" s="659"/>
      <c r="E332" s="659"/>
      <c r="F332" s="659"/>
      <c r="G332" s="659"/>
      <c r="H332" s="659"/>
      <c r="I332" s="673"/>
      <c r="J332" s="673"/>
      <c r="K332" s="656">
        <f>K328+K327+K313+K284+K269+K259</f>
        <v>68.899999999999991</v>
      </c>
      <c r="L332" s="657"/>
      <c r="M332" s="116">
        <f>K332*I258*12</f>
        <v>801499.91999999993</v>
      </c>
      <c r="N332" s="641">
        <f>N328+N327+N313+N284+N269+N259</f>
        <v>68.510000000000005</v>
      </c>
      <c r="O332" s="642"/>
      <c r="P332" s="115">
        <f>SUM(P330:P331)</f>
        <v>796963.12799999991</v>
      </c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</row>
    <row r="333" spans="1:28" ht="15.75" customHeight="1">
      <c r="A333" s="108"/>
      <c r="B333" s="108"/>
      <c r="C333" s="108"/>
      <c r="D333" s="108"/>
      <c r="E333" s="108"/>
      <c r="F333" s="108"/>
      <c r="G333" s="108"/>
      <c r="H333" s="108"/>
      <c r="I333" s="108"/>
      <c r="J333" s="108"/>
      <c r="K333" s="108"/>
      <c r="L333" s="108"/>
      <c r="N333" s="106"/>
      <c r="O333" s="106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</row>
    <row r="334" spans="1:28" ht="15.75" customHeight="1">
      <c r="A334" s="108"/>
      <c r="B334" s="108"/>
      <c r="C334" s="114"/>
      <c r="D334" s="114"/>
      <c r="E334" s="114"/>
      <c r="F334" s="114"/>
      <c r="G334" s="114"/>
      <c r="H334" s="108"/>
      <c r="I334" s="114"/>
      <c r="J334" s="114"/>
      <c r="K334" s="114"/>
      <c r="L334" s="114"/>
      <c r="N334" s="106"/>
      <c r="O334" s="106"/>
      <c r="Q334" s="108"/>
      <c r="R334" s="108"/>
      <c r="S334" s="113"/>
      <c r="T334" s="113"/>
      <c r="U334" s="113"/>
      <c r="V334" s="113"/>
      <c r="W334" s="113"/>
      <c r="X334" s="108"/>
      <c r="Y334" s="113"/>
      <c r="Z334" s="113"/>
      <c r="AA334" s="113"/>
      <c r="AB334" s="113"/>
    </row>
    <row r="335" spans="1:28" ht="15.75" customHeight="1">
      <c r="A335" s="108"/>
      <c r="B335" s="108"/>
      <c r="C335" s="114"/>
      <c r="D335" s="114"/>
      <c r="E335" s="114"/>
      <c r="F335" s="114"/>
      <c r="G335" s="114"/>
      <c r="H335" s="108"/>
      <c r="I335" s="114"/>
      <c r="J335" s="114"/>
      <c r="K335" s="114"/>
      <c r="L335" s="114"/>
      <c r="N335" s="106"/>
      <c r="O335" s="106"/>
      <c r="Q335" s="108"/>
      <c r="R335" s="108"/>
      <c r="S335" s="113"/>
      <c r="T335" s="113"/>
      <c r="U335" s="113"/>
      <c r="V335" s="113"/>
      <c r="W335" s="113"/>
      <c r="X335" s="108"/>
      <c r="Y335" s="113"/>
      <c r="Z335" s="113"/>
      <c r="AA335" s="113"/>
      <c r="AB335" s="113"/>
    </row>
    <row r="336" spans="1:28" ht="15.75" customHeight="1">
      <c r="A336" s="108"/>
      <c r="B336" s="108"/>
      <c r="C336" s="114"/>
      <c r="D336" s="114"/>
      <c r="E336" s="114"/>
      <c r="F336" s="114"/>
      <c r="G336" s="114"/>
      <c r="H336" s="108"/>
      <c r="I336" s="114"/>
      <c r="J336" s="114"/>
      <c r="K336" s="114"/>
      <c r="L336" s="114"/>
      <c r="N336" s="106"/>
      <c r="O336" s="106"/>
      <c r="Q336" s="108"/>
      <c r="R336" s="108"/>
      <c r="S336" s="113"/>
      <c r="T336" s="113"/>
      <c r="U336" s="113"/>
      <c r="V336" s="113"/>
      <c r="W336" s="113"/>
      <c r="X336" s="108"/>
      <c r="Y336" s="113"/>
      <c r="Z336" s="113"/>
      <c r="AA336" s="113"/>
      <c r="AB336" s="113"/>
    </row>
    <row r="337" spans="1:28">
      <c r="A337" s="108"/>
      <c r="B337" s="108"/>
      <c r="C337" s="108"/>
      <c r="D337" s="108"/>
      <c r="E337" s="108"/>
      <c r="F337" s="108"/>
      <c r="G337" s="108"/>
      <c r="H337" s="108"/>
      <c r="I337" s="108"/>
      <c r="J337" s="108"/>
      <c r="K337" s="108"/>
      <c r="L337" s="108"/>
      <c r="N337" s="106"/>
      <c r="O337" s="106"/>
      <c r="Q337" s="108"/>
      <c r="R337" s="108"/>
      <c r="S337" s="109"/>
      <c r="T337" s="109"/>
      <c r="U337" s="109"/>
      <c r="V337" s="109"/>
      <c r="W337" s="109"/>
      <c r="X337" s="108"/>
      <c r="Y337" s="109"/>
      <c r="Z337" s="109"/>
      <c r="AA337" s="109"/>
      <c r="AB337" s="109"/>
    </row>
    <row r="338" spans="1:28">
      <c r="A338" s="108"/>
      <c r="B338" s="108"/>
      <c r="C338" s="112"/>
      <c r="D338" s="112"/>
      <c r="E338" s="112"/>
      <c r="F338" s="112"/>
      <c r="G338" s="112"/>
      <c r="H338" s="108"/>
      <c r="I338" s="112"/>
      <c r="J338" s="112"/>
      <c r="K338" s="112"/>
      <c r="L338" s="112"/>
      <c r="N338" s="106"/>
      <c r="O338" s="106"/>
      <c r="Q338" s="108"/>
      <c r="R338" s="108"/>
      <c r="S338" s="111"/>
      <c r="T338" s="111"/>
      <c r="U338" s="111"/>
      <c r="V338" s="111"/>
      <c r="W338" s="111"/>
      <c r="X338" s="108"/>
      <c r="Y338" s="111"/>
      <c r="Z338" s="111"/>
      <c r="AA338" s="111"/>
      <c r="AB338" s="111"/>
    </row>
    <row r="339" spans="1:28">
      <c r="A339" s="108"/>
      <c r="B339" s="108"/>
      <c r="C339" s="112"/>
      <c r="D339" s="112"/>
      <c r="E339" s="112"/>
      <c r="F339" s="112"/>
      <c r="G339" s="112"/>
      <c r="H339" s="108"/>
      <c r="I339" s="112"/>
      <c r="J339" s="112"/>
      <c r="K339" s="112"/>
      <c r="L339" s="112"/>
      <c r="N339" s="106"/>
      <c r="O339" s="106"/>
      <c r="Q339" s="108"/>
      <c r="R339" s="108"/>
      <c r="S339" s="111"/>
      <c r="T339" s="111"/>
      <c r="U339" s="111"/>
      <c r="V339" s="111"/>
      <c r="W339" s="111"/>
      <c r="X339" s="108"/>
      <c r="Y339" s="111"/>
      <c r="Z339" s="111"/>
      <c r="AA339" s="111"/>
      <c r="AB339" s="111"/>
    </row>
    <row r="340" spans="1:28">
      <c r="A340" s="108"/>
      <c r="B340" s="108"/>
      <c r="C340" s="112"/>
      <c r="D340" s="112"/>
      <c r="E340" s="112"/>
      <c r="F340" s="112"/>
      <c r="G340" s="112"/>
      <c r="H340" s="108"/>
      <c r="I340" s="112"/>
      <c r="J340" s="112"/>
      <c r="K340" s="112"/>
      <c r="L340" s="112"/>
      <c r="N340" s="106"/>
      <c r="O340" s="106"/>
      <c r="Q340" s="108"/>
      <c r="R340" s="108"/>
      <c r="S340" s="111"/>
      <c r="T340" s="111"/>
      <c r="U340" s="111"/>
      <c r="V340" s="111"/>
      <c r="W340" s="111"/>
      <c r="X340" s="108"/>
      <c r="Y340" s="111"/>
      <c r="Z340" s="111"/>
      <c r="AA340" s="111"/>
      <c r="AB340" s="111"/>
    </row>
    <row r="341" spans="1:28">
      <c r="A341" s="108"/>
      <c r="B341" s="108"/>
      <c r="C341" s="108"/>
      <c r="D341" s="108"/>
      <c r="E341" s="108"/>
      <c r="F341" s="108"/>
      <c r="G341" s="108"/>
      <c r="H341" s="108"/>
      <c r="I341" s="108"/>
      <c r="J341" s="108"/>
      <c r="K341" s="108"/>
      <c r="L341" s="108"/>
      <c r="N341" s="106"/>
      <c r="O341" s="106"/>
      <c r="Q341" s="108"/>
      <c r="R341" s="108"/>
      <c r="S341" s="109"/>
      <c r="T341" s="109"/>
      <c r="U341" s="109"/>
      <c r="V341" s="109"/>
      <c r="W341" s="109"/>
      <c r="X341" s="108"/>
      <c r="Y341" s="109"/>
      <c r="Z341" s="109"/>
      <c r="AA341" s="109"/>
      <c r="AB341" s="109"/>
    </row>
    <row r="342" spans="1:28">
      <c r="A342" s="108"/>
      <c r="B342" s="108"/>
      <c r="C342" s="108"/>
      <c r="D342" s="108"/>
      <c r="E342" s="108"/>
      <c r="F342" s="108"/>
      <c r="G342" s="108"/>
      <c r="H342" s="108"/>
      <c r="I342" s="108"/>
      <c r="J342" s="108"/>
      <c r="K342" s="108"/>
      <c r="L342" s="108"/>
      <c r="N342" s="106"/>
      <c r="O342" s="106"/>
      <c r="Q342" s="108"/>
      <c r="R342" s="108"/>
      <c r="S342" s="109"/>
      <c r="T342" s="109"/>
      <c r="U342" s="109"/>
      <c r="V342" s="109"/>
      <c r="W342" s="109"/>
      <c r="X342" s="108"/>
      <c r="Y342" s="109"/>
      <c r="Z342" s="109"/>
      <c r="AA342" s="109"/>
      <c r="AB342" s="109"/>
    </row>
    <row r="343" spans="1:28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N343" s="106"/>
      <c r="O343" s="106"/>
      <c r="Q343" s="108"/>
      <c r="R343" s="108"/>
      <c r="S343" s="109"/>
      <c r="T343" s="109"/>
      <c r="U343" s="109"/>
      <c r="V343" s="109"/>
      <c r="W343" s="109"/>
      <c r="X343" s="108"/>
      <c r="Y343" s="109"/>
      <c r="Z343" s="109"/>
      <c r="AA343" s="109"/>
      <c r="AB343" s="109"/>
    </row>
    <row r="344" spans="1:28">
      <c r="A344" s="108"/>
      <c r="B344" s="108"/>
      <c r="C344" s="108"/>
      <c r="D344" s="108"/>
      <c r="E344" s="108"/>
      <c r="F344" s="108"/>
      <c r="G344" s="108"/>
      <c r="H344" s="108"/>
      <c r="I344" s="108"/>
      <c r="J344" s="108"/>
      <c r="K344" s="108"/>
      <c r="L344" s="108"/>
      <c r="N344" s="106"/>
      <c r="O344" s="106"/>
      <c r="Q344" s="108"/>
      <c r="R344" s="108"/>
      <c r="S344" s="109"/>
      <c r="T344" s="109"/>
      <c r="U344" s="109"/>
      <c r="V344" s="109"/>
      <c r="W344" s="109"/>
      <c r="X344" s="108"/>
      <c r="Y344" s="109"/>
      <c r="Z344" s="109"/>
      <c r="AA344" s="109"/>
      <c r="AB344" s="109"/>
    </row>
    <row r="345" spans="1:28">
      <c r="A345" s="108"/>
      <c r="B345" s="108"/>
      <c r="C345" s="108"/>
      <c r="D345" s="108"/>
      <c r="E345" s="108"/>
      <c r="F345" s="108"/>
      <c r="G345" s="108"/>
      <c r="H345" s="108"/>
      <c r="I345" s="108"/>
      <c r="J345" s="108"/>
      <c r="K345" s="108"/>
      <c r="L345" s="108"/>
      <c r="N345" s="106"/>
      <c r="O345" s="106"/>
      <c r="Q345" s="108"/>
      <c r="R345" s="108"/>
      <c r="S345" s="109"/>
      <c r="T345" s="109"/>
      <c r="U345" s="109"/>
      <c r="V345" s="109"/>
      <c r="W345" s="109"/>
      <c r="X345" s="108"/>
      <c r="Y345" s="109"/>
      <c r="Z345" s="109"/>
      <c r="AA345" s="109"/>
      <c r="AB345" s="109"/>
    </row>
    <row r="346" spans="1:28">
      <c r="A346" s="108"/>
      <c r="B346" s="108"/>
      <c r="C346" s="108"/>
      <c r="D346" s="108"/>
      <c r="E346" s="108"/>
      <c r="F346" s="108"/>
      <c r="G346" s="108"/>
      <c r="H346" s="108"/>
      <c r="I346" s="108"/>
      <c r="J346" s="108"/>
      <c r="K346" s="108"/>
      <c r="L346" s="108"/>
      <c r="N346" s="106"/>
      <c r="O346" s="106"/>
      <c r="Q346" s="108"/>
      <c r="R346" s="108"/>
      <c r="S346" s="109"/>
      <c r="T346" s="109"/>
      <c r="U346" s="109"/>
      <c r="V346" s="109"/>
      <c r="W346" s="109"/>
      <c r="X346" s="108"/>
      <c r="Y346" s="109"/>
      <c r="Z346" s="109"/>
      <c r="AA346" s="109"/>
      <c r="AB346" s="109"/>
    </row>
    <row r="347" spans="1:28">
      <c r="A347" s="108"/>
      <c r="B347" s="108"/>
      <c r="C347" s="108"/>
      <c r="D347" s="108"/>
      <c r="E347" s="108"/>
      <c r="F347" s="108"/>
      <c r="G347" s="108"/>
      <c r="H347" s="108"/>
      <c r="I347" s="108"/>
      <c r="J347" s="108"/>
      <c r="K347" s="108"/>
      <c r="L347" s="108"/>
      <c r="N347" s="106"/>
      <c r="O347" s="106"/>
      <c r="Q347" s="108"/>
      <c r="R347" s="108"/>
      <c r="S347" s="109"/>
      <c r="T347" s="109"/>
      <c r="U347" s="109"/>
      <c r="V347" s="109"/>
      <c r="W347" s="109"/>
      <c r="X347" s="108"/>
      <c r="Y347" s="109"/>
      <c r="Z347" s="109"/>
      <c r="AA347" s="109"/>
      <c r="AB347" s="109"/>
    </row>
    <row r="348" spans="1:28">
      <c r="A348" s="108"/>
      <c r="B348" s="108"/>
      <c r="C348" s="108"/>
      <c r="D348" s="108"/>
      <c r="E348" s="108"/>
      <c r="F348" s="108"/>
      <c r="G348" s="108"/>
      <c r="H348" s="108"/>
      <c r="I348" s="108"/>
      <c r="J348" s="108"/>
      <c r="K348" s="108"/>
      <c r="L348" s="108"/>
      <c r="N348" s="106"/>
      <c r="O348" s="106"/>
      <c r="Q348" s="108"/>
      <c r="R348" s="108"/>
      <c r="S348" s="109"/>
      <c r="T348" s="109"/>
      <c r="U348" s="109"/>
      <c r="V348" s="109"/>
      <c r="W348" s="109"/>
      <c r="X348" s="108"/>
      <c r="Y348" s="109"/>
      <c r="Z348" s="109"/>
      <c r="AA348" s="109"/>
      <c r="AB348" s="109"/>
    </row>
    <row r="349" spans="1:28">
      <c r="A349" s="108"/>
      <c r="B349" s="108"/>
      <c r="C349" s="108"/>
      <c r="D349" s="108"/>
      <c r="E349" s="108"/>
      <c r="F349" s="108"/>
      <c r="G349" s="108"/>
      <c r="H349" s="108"/>
      <c r="I349" s="108"/>
      <c r="J349" s="108"/>
      <c r="K349" s="108"/>
      <c r="L349" s="108"/>
      <c r="N349" s="106"/>
      <c r="O349" s="106"/>
      <c r="Q349" s="108"/>
      <c r="R349" s="108"/>
      <c r="S349" s="109"/>
      <c r="T349" s="109"/>
      <c r="U349" s="109"/>
      <c r="V349" s="109"/>
      <c r="W349" s="109"/>
      <c r="X349" s="108"/>
      <c r="Y349" s="109"/>
      <c r="Z349" s="109"/>
      <c r="AA349" s="109"/>
      <c r="AB349" s="109"/>
    </row>
    <row r="350" spans="1:28">
      <c r="A350" s="108"/>
      <c r="B350" s="108"/>
      <c r="C350" s="108"/>
      <c r="D350" s="108"/>
      <c r="E350" s="108"/>
      <c r="F350" s="108"/>
      <c r="G350" s="108"/>
      <c r="H350" s="108"/>
      <c r="I350" s="108"/>
      <c r="J350" s="108"/>
      <c r="K350" s="108"/>
      <c r="L350" s="108"/>
      <c r="N350" s="106"/>
      <c r="O350" s="106"/>
      <c r="Q350" s="108"/>
      <c r="R350" s="108"/>
      <c r="S350" s="109"/>
      <c r="T350" s="109"/>
      <c r="U350" s="109"/>
      <c r="V350" s="109"/>
      <c r="W350" s="109"/>
      <c r="X350" s="108"/>
      <c r="Y350" s="109"/>
      <c r="Z350" s="109"/>
      <c r="AA350" s="109"/>
      <c r="AB350" s="109"/>
    </row>
    <row r="351" spans="1:28">
      <c r="A351" s="108"/>
      <c r="B351" s="108"/>
      <c r="C351" s="108"/>
      <c r="D351" s="108"/>
      <c r="E351" s="108"/>
      <c r="F351" s="108"/>
      <c r="G351" s="108"/>
      <c r="H351" s="108"/>
      <c r="I351" s="108"/>
      <c r="J351" s="108"/>
      <c r="K351" s="108"/>
      <c r="L351" s="108"/>
      <c r="N351" s="106"/>
      <c r="O351" s="106"/>
      <c r="Q351" s="108"/>
      <c r="R351" s="108"/>
      <c r="S351" s="109"/>
      <c r="T351" s="109"/>
      <c r="U351" s="109"/>
      <c r="V351" s="109"/>
      <c r="W351" s="109"/>
      <c r="X351" s="108"/>
      <c r="Y351" s="109"/>
      <c r="Z351" s="109"/>
      <c r="AA351" s="109"/>
      <c r="AB351" s="109"/>
    </row>
    <row r="352" spans="1:28">
      <c r="A352" s="108"/>
      <c r="B352" s="108"/>
      <c r="C352" s="108"/>
      <c r="D352" s="108"/>
      <c r="E352" s="108"/>
      <c r="F352" s="108"/>
      <c r="G352" s="108"/>
      <c r="H352" s="108"/>
      <c r="I352" s="108"/>
      <c r="J352" s="108"/>
      <c r="K352" s="108"/>
      <c r="L352" s="108"/>
      <c r="N352" s="106"/>
      <c r="O352" s="106"/>
      <c r="Q352" s="108"/>
      <c r="R352" s="108"/>
      <c r="S352" s="109"/>
      <c r="T352" s="109"/>
      <c r="U352" s="109"/>
      <c r="V352" s="109"/>
      <c r="W352" s="109"/>
      <c r="X352" s="108"/>
      <c r="Y352" s="109"/>
      <c r="Z352" s="109"/>
      <c r="AA352" s="109"/>
      <c r="AB352" s="109"/>
    </row>
    <row r="353" spans="1:28">
      <c r="A353" s="108"/>
      <c r="B353" s="108"/>
      <c r="C353" s="108"/>
      <c r="D353" s="108"/>
      <c r="E353" s="108"/>
      <c r="F353" s="108"/>
      <c r="G353" s="108"/>
      <c r="H353" s="108"/>
      <c r="I353" s="108"/>
      <c r="J353" s="108"/>
      <c r="K353" s="108"/>
      <c r="L353" s="108"/>
      <c r="N353" s="106"/>
      <c r="O353" s="106"/>
      <c r="Q353" s="108"/>
      <c r="R353" s="108"/>
      <c r="S353" s="109"/>
      <c r="T353" s="109"/>
      <c r="U353" s="109"/>
      <c r="V353" s="109"/>
      <c r="W353" s="109"/>
      <c r="X353" s="108"/>
      <c r="Y353" s="109"/>
      <c r="Z353" s="109"/>
      <c r="AA353" s="109"/>
      <c r="AB353" s="109"/>
    </row>
    <row r="354" spans="1:28">
      <c r="A354" s="108"/>
      <c r="B354" s="108"/>
      <c r="C354" s="108"/>
      <c r="D354" s="108"/>
      <c r="E354" s="108"/>
      <c r="F354" s="108"/>
      <c r="G354" s="108"/>
      <c r="H354" s="108"/>
      <c r="I354" s="108"/>
      <c r="J354" s="108"/>
      <c r="K354" s="108"/>
      <c r="L354" s="108"/>
      <c r="N354" s="106"/>
      <c r="O354" s="106"/>
      <c r="Q354" s="108"/>
      <c r="R354" s="108"/>
      <c r="S354" s="109"/>
      <c r="T354" s="109"/>
      <c r="U354" s="109"/>
      <c r="V354" s="109"/>
      <c r="W354" s="109"/>
      <c r="X354" s="108"/>
      <c r="Y354" s="109"/>
      <c r="Z354" s="109"/>
      <c r="AA354" s="109"/>
      <c r="AB354" s="109"/>
    </row>
    <row r="355" spans="1:28">
      <c r="A355" s="108"/>
      <c r="B355" s="108"/>
      <c r="C355" s="108"/>
      <c r="D355" s="108"/>
      <c r="E355" s="108"/>
      <c r="F355" s="108"/>
      <c r="G355" s="108"/>
      <c r="H355" s="108"/>
      <c r="I355" s="108"/>
      <c r="J355" s="108"/>
      <c r="K355" s="108"/>
      <c r="L355" s="108"/>
      <c r="N355" s="106"/>
      <c r="O355" s="106"/>
      <c r="Q355" s="108"/>
      <c r="R355" s="108"/>
      <c r="S355" s="109"/>
      <c r="T355" s="109"/>
      <c r="U355" s="109"/>
      <c r="V355" s="109"/>
      <c r="W355" s="109"/>
      <c r="X355" s="108"/>
      <c r="Y355" s="109"/>
      <c r="Z355" s="109"/>
      <c r="AA355" s="109"/>
      <c r="AB355" s="109"/>
    </row>
    <row r="356" spans="1:28">
      <c r="A356" s="108"/>
      <c r="B356" s="108"/>
      <c r="C356" s="108"/>
      <c r="D356" s="108"/>
      <c r="E356" s="108"/>
      <c r="F356" s="108"/>
      <c r="G356" s="108"/>
      <c r="H356" s="108"/>
      <c r="I356" s="108"/>
      <c r="J356" s="108"/>
      <c r="K356" s="108"/>
      <c r="L356" s="108"/>
      <c r="N356" s="106"/>
      <c r="O356" s="106"/>
      <c r="Q356" s="108"/>
      <c r="R356" s="108"/>
      <c r="S356" s="109"/>
      <c r="T356" s="109"/>
      <c r="U356" s="109"/>
      <c r="V356" s="109"/>
      <c r="W356" s="109"/>
      <c r="X356" s="108"/>
      <c r="Y356" s="109"/>
      <c r="Z356" s="109"/>
      <c r="AA356" s="109"/>
      <c r="AB356" s="109"/>
    </row>
    <row r="357" spans="1:28">
      <c r="A357" s="108"/>
      <c r="B357" s="108"/>
      <c r="C357" s="108"/>
      <c r="D357" s="108"/>
      <c r="E357" s="108"/>
      <c r="F357" s="108"/>
      <c r="G357" s="108"/>
      <c r="H357" s="108"/>
      <c r="I357" s="108"/>
      <c r="J357" s="108"/>
      <c r="K357" s="108"/>
      <c r="L357" s="108"/>
      <c r="N357" s="106"/>
      <c r="O357" s="106"/>
      <c r="Q357" s="108"/>
      <c r="R357" s="108"/>
      <c r="S357" s="109"/>
      <c r="T357" s="109"/>
      <c r="U357" s="109"/>
      <c r="V357" s="109"/>
      <c r="W357" s="109"/>
      <c r="X357" s="108"/>
      <c r="Y357" s="109"/>
      <c r="Z357" s="109"/>
      <c r="AA357" s="109"/>
      <c r="AB357" s="109"/>
    </row>
    <row r="358" spans="1:28">
      <c r="A358" s="108"/>
      <c r="B358" s="108"/>
      <c r="C358" s="108"/>
      <c r="D358" s="108"/>
      <c r="E358" s="108"/>
      <c r="F358" s="108"/>
      <c r="G358" s="108"/>
      <c r="H358" s="108"/>
      <c r="I358" s="108"/>
      <c r="J358" s="108"/>
      <c r="K358" s="108"/>
      <c r="L358" s="108"/>
      <c r="N358" s="106"/>
      <c r="O358" s="106"/>
      <c r="Q358" s="108"/>
      <c r="R358" s="108"/>
      <c r="S358" s="109"/>
      <c r="T358" s="109"/>
      <c r="U358" s="109"/>
      <c r="V358" s="109"/>
      <c r="W358" s="109"/>
      <c r="X358" s="108"/>
      <c r="Y358" s="109"/>
      <c r="Z358" s="109"/>
      <c r="AA358" s="109"/>
      <c r="AB358" s="109"/>
    </row>
    <row r="359" spans="1:28">
      <c r="A359" s="108"/>
      <c r="B359" s="108"/>
      <c r="C359" s="108"/>
      <c r="D359" s="108"/>
      <c r="E359" s="108"/>
      <c r="F359" s="108"/>
      <c r="G359" s="108"/>
      <c r="H359" s="108"/>
      <c r="I359" s="108"/>
      <c r="J359" s="108"/>
      <c r="K359" s="108"/>
      <c r="L359" s="108"/>
      <c r="N359" s="106"/>
      <c r="O359" s="106"/>
      <c r="Q359" s="108"/>
      <c r="R359" s="108"/>
      <c r="S359" s="109"/>
      <c r="T359" s="109"/>
      <c r="U359" s="109"/>
      <c r="V359" s="109"/>
      <c r="W359" s="109"/>
      <c r="X359" s="108"/>
      <c r="Y359" s="109"/>
      <c r="Z359" s="109"/>
      <c r="AA359" s="109"/>
      <c r="AB359" s="109"/>
    </row>
    <row r="360" spans="1:28">
      <c r="A360" s="108"/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108"/>
      <c r="N360" s="106"/>
      <c r="O360" s="106"/>
      <c r="Q360" s="108"/>
      <c r="R360" s="108"/>
      <c r="S360" s="109"/>
      <c r="T360" s="109"/>
      <c r="U360" s="109"/>
      <c r="V360" s="109"/>
      <c r="W360" s="109"/>
      <c r="X360" s="108"/>
      <c r="Y360" s="109"/>
      <c r="Z360" s="109"/>
      <c r="AA360" s="109"/>
      <c r="AB360" s="109"/>
    </row>
    <row r="361" spans="1:28">
      <c r="A361" s="108"/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108"/>
      <c r="N361" s="106"/>
      <c r="O361" s="106"/>
      <c r="Q361" s="108"/>
      <c r="R361" s="108"/>
      <c r="S361" s="109"/>
      <c r="T361" s="109"/>
      <c r="U361" s="109"/>
      <c r="V361" s="109"/>
      <c r="W361" s="109"/>
      <c r="X361" s="108"/>
      <c r="Y361" s="109"/>
      <c r="Z361" s="109"/>
      <c r="AA361" s="109"/>
      <c r="AB361" s="109"/>
    </row>
    <row r="362" spans="1:28">
      <c r="A362" s="108"/>
      <c r="B362" s="108"/>
      <c r="C362" s="108"/>
      <c r="D362" s="108"/>
      <c r="E362" s="108"/>
      <c r="F362" s="108"/>
      <c r="G362" s="108"/>
      <c r="H362" s="108"/>
      <c r="I362" s="108"/>
      <c r="J362" s="108"/>
      <c r="K362" s="108"/>
      <c r="L362" s="108"/>
      <c r="N362" s="106"/>
      <c r="O362" s="106"/>
      <c r="Q362" s="108"/>
      <c r="R362" s="108"/>
      <c r="S362" s="109"/>
      <c r="T362" s="109"/>
      <c r="U362" s="109"/>
      <c r="V362" s="109"/>
      <c r="W362" s="109"/>
      <c r="X362" s="108"/>
      <c r="Y362" s="109"/>
      <c r="Z362" s="109"/>
      <c r="AA362" s="109"/>
      <c r="AB362" s="109"/>
    </row>
    <row r="363" spans="1:28">
      <c r="A363" s="108"/>
      <c r="B363" s="108"/>
      <c r="C363" s="108"/>
      <c r="D363" s="108"/>
      <c r="E363" s="108"/>
      <c r="F363" s="108"/>
      <c r="G363" s="108"/>
      <c r="H363" s="108"/>
      <c r="I363" s="108"/>
      <c r="J363" s="108"/>
      <c r="K363" s="108"/>
      <c r="L363" s="108"/>
      <c r="N363" s="106"/>
      <c r="O363" s="106"/>
      <c r="Q363" s="108"/>
      <c r="R363" s="108"/>
      <c r="S363" s="109"/>
      <c r="T363" s="109"/>
      <c r="U363" s="109"/>
      <c r="V363" s="109"/>
      <c r="W363" s="109"/>
      <c r="X363" s="108"/>
      <c r="Y363" s="109"/>
      <c r="Z363" s="109"/>
      <c r="AA363" s="109"/>
      <c r="AB363" s="109"/>
    </row>
    <row r="364" spans="1:28">
      <c r="A364" s="108"/>
      <c r="B364" s="108"/>
      <c r="C364" s="108"/>
      <c r="D364" s="108"/>
      <c r="E364" s="108"/>
      <c r="F364" s="108"/>
      <c r="G364" s="108"/>
      <c r="H364" s="108"/>
      <c r="I364" s="108"/>
      <c r="J364" s="108"/>
      <c r="K364" s="108"/>
      <c r="L364" s="108"/>
      <c r="N364" s="106"/>
      <c r="O364" s="106"/>
      <c r="Q364" s="108"/>
      <c r="R364" s="108"/>
      <c r="S364" s="109"/>
      <c r="T364" s="109"/>
      <c r="U364" s="109"/>
      <c r="V364" s="109"/>
      <c r="W364" s="109"/>
      <c r="X364" s="108"/>
      <c r="Y364" s="109"/>
      <c r="Z364" s="109"/>
      <c r="AA364" s="109"/>
      <c r="AB364" s="109"/>
    </row>
    <row r="365" spans="1:28">
      <c r="A365" s="108"/>
      <c r="B365" s="108"/>
      <c r="C365" s="108"/>
      <c r="D365" s="108"/>
      <c r="E365" s="108"/>
      <c r="F365" s="108"/>
      <c r="G365" s="108"/>
      <c r="H365" s="108"/>
      <c r="I365" s="108"/>
      <c r="J365" s="108"/>
      <c r="K365" s="108"/>
      <c r="L365" s="108"/>
      <c r="N365" s="106"/>
      <c r="O365" s="106"/>
      <c r="Q365" s="108"/>
      <c r="R365" s="108"/>
      <c r="S365" s="109"/>
      <c r="T365" s="109"/>
      <c r="U365" s="109"/>
      <c r="V365" s="109"/>
      <c r="W365" s="109"/>
      <c r="X365" s="108"/>
      <c r="Y365" s="109"/>
      <c r="Z365" s="109"/>
      <c r="AA365" s="109"/>
      <c r="AB365" s="109"/>
    </row>
    <row r="366" spans="1:28">
      <c r="A366" s="108"/>
      <c r="B366" s="108"/>
      <c r="C366" s="108"/>
      <c r="D366" s="108"/>
      <c r="E366" s="108"/>
      <c r="F366" s="108"/>
      <c r="G366" s="108"/>
      <c r="H366" s="108"/>
      <c r="I366" s="108"/>
      <c r="J366" s="108"/>
      <c r="K366" s="108"/>
      <c r="L366" s="108"/>
      <c r="N366" s="106"/>
      <c r="O366" s="106"/>
      <c r="Q366" s="108"/>
      <c r="R366" s="108"/>
      <c r="S366" s="109"/>
      <c r="T366" s="109"/>
      <c r="U366" s="109"/>
      <c r="V366" s="109"/>
      <c r="W366" s="109"/>
      <c r="X366" s="108"/>
      <c r="Y366" s="109"/>
      <c r="Z366" s="109"/>
      <c r="AA366" s="109"/>
      <c r="AB366" s="109"/>
    </row>
    <row r="367" spans="1:28">
      <c r="A367" s="108"/>
      <c r="B367" s="108"/>
      <c r="C367" s="108"/>
      <c r="D367" s="108"/>
      <c r="E367" s="108"/>
      <c r="F367" s="108"/>
      <c r="G367" s="108"/>
      <c r="H367" s="108"/>
      <c r="I367" s="108"/>
      <c r="J367" s="108"/>
      <c r="K367" s="108"/>
      <c r="L367" s="108"/>
      <c r="N367" s="106"/>
      <c r="O367" s="106"/>
      <c r="Q367" s="108"/>
      <c r="R367" s="108"/>
      <c r="S367" s="109"/>
      <c r="T367" s="109"/>
      <c r="U367" s="109"/>
      <c r="V367" s="109"/>
      <c r="W367" s="109"/>
      <c r="X367" s="108"/>
      <c r="Y367" s="109"/>
      <c r="Z367" s="109"/>
      <c r="AA367" s="109"/>
      <c r="AB367" s="109"/>
    </row>
    <row r="368" spans="1:28">
      <c r="A368" s="108"/>
      <c r="B368" s="108"/>
      <c r="C368" s="108"/>
      <c r="D368" s="108"/>
      <c r="E368" s="108"/>
      <c r="F368" s="108"/>
      <c r="G368" s="108"/>
      <c r="H368" s="108"/>
      <c r="I368" s="108"/>
      <c r="J368" s="108"/>
      <c r="K368" s="108"/>
      <c r="L368" s="108"/>
      <c r="N368" s="106"/>
      <c r="O368" s="106"/>
      <c r="Q368" s="108"/>
      <c r="R368" s="108"/>
      <c r="S368" s="109"/>
      <c r="T368" s="109"/>
      <c r="U368" s="109"/>
      <c r="V368" s="109"/>
      <c r="W368" s="109"/>
      <c r="X368" s="108"/>
      <c r="Y368" s="109"/>
      <c r="Z368" s="109"/>
      <c r="AA368" s="109"/>
      <c r="AB368" s="109"/>
    </row>
    <row r="369" spans="1:28">
      <c r="A369" s="108"/>
      <c r="B369" s="108"/>
      <c r="C369" s="108"/>
      <c r="D369" s="108"/>
      <c r="E369" s="108"/>
      <c r="F369" s="108"/>
      <c r="G369" s="108"/>
      <c r="H369" s="108"/>
      <c r="I369" s="108"/>
      <c r="J369" s="108"/>
      <c r="K369" s="108"/>
      <c r="L369" s="108"/>
      <c r="N369" s="106"/>
      <c r="O369" s="106"/>
      <c r="Q369" s="108"/>
      <c r="R369" s="108"/>
      <c r="S369" s="109"/>
      <c r="T369" s="109"/>
      <c r="U369" s="109"/>
      <c r="V369" s="109"/>
      <c r="W369" s="109"/>
      <c r="X369" s="108"/>
      <c r="Y369" s="109"/>
      <c r="Z369" s="109"/>
      <c r="AA369" s="109"/>
      <c r="AB369" s="109"/>
    </row>
    <row r="370" spans="1:28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  <c r="N370" s="106"/>
      <c r="O370" s="106"/>
      <c r="Q370" s="108"/>
      <c r="R370" s="108"/>
      <c r="S370" s="109"/>
      <c r="T370" s="109"/>
      <c r="U370" s="109"/>
      <c r="V370" s="109"/>
      <c r="W370" s="109"/>
      <c r="X370" s="108"/>
      <c r="Y370" s="109"/>
      <c r="Z370" s="109"/>
      <c r="AA370" s="109"/>
      <c r="AB370" s="109"/>
    </row>
    <row r="371" spans="1:28">
      <c r="A371" s="108"/>
      <c r="B371" s="108"/>
      <c r="C371" s="108"/>
      <c r="D371" s="108"/>
      <c r="E371" s="108"/>
      <c r="F371" s="108"/>
      <c r="G371" s="108"/>
      <c r="H371" s="108"/>
      <c r="I371" s="108"/>
      <c r="J371" s="108"/>
      <c r="K371" s="108"/>
      <c r="L371" s="108"/>
      <c r="N371" s="106"/>
      <c r="O371" s="106"/>
      <c r="Q371" s="108"/>
      <c r="R371" s="108"/>
      <c r="S371" s="109"/>
      <c r="T371" s="109"/>
      <c r="U371" s="109"/>
      <c r="V371" s="109"/>
      <c r="W371" s="109"/>
      <c r="X371" s="108"/>
      <c r="Y371" s="109"/>
      <c r="Z371" s="109"/>
      <c r="AA371" s="109"/>
      <c r="AB371" s="109"/>
    </row>
    <row r="372" spans="1:28">
      <c r="A372" s="108"/>
      <c r="B372" s="108"/>
      <c r="C372" s="108"/>
      <c r="D372" s="108"/>
      <c r="E372" s="108"/>
      <c r="F372" s="108"/>
      <c r="G372" s="108"/>
      <c r="H372" s="108"/>
      <c r="I372" s="108"/>
      <c r="J372" s="108"/>
      <c r="K372" s="108"/>
      <c r="L372" s="108"/>
      <c r="N372" s="106"/>
      <c r="O372" s="106"/>
      <c r="Q372" s="108"/>
      <c r="R372" s="108"/>
      <c r="S372" s="109"/>
      <c r="T372" s="109"/>
      <c r="U372" s="109"/>
      <c r="V372" s="109"/>
      <c r="W372" s="109"/>
      <c r="X372" s="108"/>
      <c r="Y372" s="109"/>
      <c r="Z372" s="109"/>
      <c r="AA372" s="109"/>
      <c r="AB372" s="109"/>
    </row>
    <row r="373" spans="1:28">
      <c r="A373" s="108"/>
      <c r="B373" s="108"/>
      <c r="C373" s="108"/>
      <c r="D373" s="108"/>
      <c r="E373" s="108"/>
      <c r="F373" s="108"/>
      <c r="G373" s="108"/>
      <c r="H373" s="108"/>
      <c r="I373" s="108"/>
      <c r="J373" s="108"/>
      <c r="K373" s="108"/>
      <c r="L373" s="108"/>
      <c r="N373" s="106"/>
      <c r="O373" s="106"/>
      <c r="Q373" s="108"/>
      <c r="R373" s="108"/>
      <c r="S373" s="109"/>
      <c r="T373" s="109"/>
      <c r="U373" s="109"/>
      <c r="V373" s="109"/>
      <c r="W373" s="109"/>
      <c r="X373" s="108"/>
      <c r="Y373" s="109"/>
      <c r="Z373" s="109"/>
      <c r="AA373" s="109"/>
      <c r="AB373" s="109"/>
    </row>
    <row r="374" spans="1:28">
      <c r="A374" s="108"/>
      <c r="B374" s="108"/>
      <c r="C374" s="108"/>
      <c r="D374" s="108"/>
      <c r="E374" s="108"/>
      <c r="F374" s="108"/>
      <c r="G374" s="108"/>
      <c r="H374" s="108"/>
      <c r="I374" s="108"/>
      <c r="J374" s="108"/>
      <c r="K374" s="108"/>
      <c r="L374" s="108"/>
      <c r="N374" s="106"/>
      <c r="O374" s="106"/>
      <c r="Q374" s="108"/>
      <c r="R374" s="108"/>
      <c r="S374" s="109"/>
      <c r="T374" s="109"/>
      <c r="U374" s="109"/>
      <c r="V374" s="109"/>
      <c r="W374" s="109"/>
      <c r="X374" s="108"/>
      <c r="Y374" s="109"/>
      <c r="Z374" s="109"/>
      <c r="AA374" s="109"/>
      <c r="AB374" s="109"/>
    </row>
    <row r="375" spans="1:28">
      <c r="A375" s="108"/>
      <c r="B375" s="108"/>
      <c r="C375" s="108"/>
      <c r="D375" s="108"/>
      <c r="E375" s="108"/>
      <c r="F375" s="108"/>
      <c r="G375" s="108"/>
      <c r="H375" s="108"/>
      <c r="I375" s="108"/>
      <c r="J375" s="108"/>
      <c r="K375" s="108"/>
      <c r="L375" s="108"/>
      <c r="N375" s="106"/>
      <c r="O375" s="106"/>
      <c r="Q375" s="108"/>
      <c r="R375" s="108"/>
      <c r="S375" s="109"/>
      <c r="T375" s="109"/>
      <c r="U375" s="109"/>
      <c r="V375" s="109"/>
      <c r="W375" s="109"/>
      <c r="X375" s="108"/>
      <c r="Y375" s="109"/>
      <c r="Z375" s="109"/>
      <c r="AA375" s="109"/>
      <c r="AB375" s="109"/>
    </row>
    <row r="376" spans="1:28">
      <c r="A376" s="108"/>
      <c r="B376" s="108"/>
      <c r="C376" s="108"/>
      <c r="D376" s="108"/>
      <c r="E376" s="108"/>
      <c r="F376" s="108"/>
      <c r="G376" s="108"/>
      <c r="H376" s="108"/>
      <c r="I376" s="108"/>
      <c r="J376" s="108"/>
      <c r="K376" s="108"/>
      <c r="L376" s="108"/>
      <c r="N376" s="106"/>
      <c r="O376" s="106"/>
      <c r="Q376" s="108"/>
      <c r="R376" s="108"/>
      <c r="S376" s="109"/>
      <c r="T376" s="109"/>
      <c r="U376" s="109"/>
      <c r="V376" s="109"/>
      <c r="W376" s="109"/>
      <c r="X376" s="108"/>
      <c r="Y376" s="109"/>
      <c r="Z376" s="109"/>
      <c r="AA376" s="109"/>
      <c r="AB376" s="109"/>
    </row>
    <row r="377" spans="1:28">
      <c r="A377" s="108"/>
      <c r="B377" s="108"/>
      <c r="C377" s="108"/>
      <c r="D377" s="108"/>
      <c r="E377" s="108"/>
      <c r="F377" s="108"/>
      <c r="G377" s="108"/>
      <c r="H377" s="108"/>
      <c r="I377" s="108"/>
      <c r="J377" s="108"/>
      <c r="K377" s="108"/>
      <c r="L377" s="108"/>
      <c r="N377" s="106"/>
      <c r="O377" s="106"/>
      <c r="Q377" s="108"/>
      <c r="R377" s="108"/>
      <c r="S377" s="109"/>
      <c r="T377" s="109"/>
      <c r="U377" s="109"/>
      <c r="V377" s="109"/>
      <c r="W377" s="109"/>
      <c r="X377" s="108"/>
      <c r="Y377" s="109"/>
      <c r="Z377" s="109"/>
      <c r="AA377" s="109"/>
      <c r="AB377" s="109"/>
    </row>
    <row r="378" spans="1:28">
      <c r="A378" s="108"/>
      <c r="B378" s="108"/>
      <c r="C378" s="108"/>
      <c r="D378" s="108"/>
      <c r="E378" s="108"/>
      <c r="F378" s="108"/>
      <c r="G378" s="108"/>
      <c r="H378" s="108"/>
      <c r="I378" s="108"/>
      <c r="J378" s="108"/>
      <c r="K378" s="108"/>
      <c r="L378" s="108"/>
      <c r="N378" s="106"/>
      <c r="O378" s="106"/>
      <c r="Q378" s="108"/>
      <c r="R378" s="108"/>
      <c r="S378" s="109"/>
      <c r="T378" s="109"/>
      <c r="U378" s="109"/>
      <c r="V378" s="109"/>
      <c r="W378" s="109"/>
      <c r="X378" s="108"/>
      <c r="Y378" s="109"/>
      <c r="Z378" s="109"/>
      <c r="AA378" s="109"/>
      <c r="AB378" s="109"/>
    </row>
    <row r="379" spans="1:28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N379" s="106"/>
      <c r="O379" s="106"/>
      <c r="Q379" s="108"/>
      <c r="R379" s="108"/>
      <c r="S379" s="109"/>
      <c r="T379" s="109"/>
      <c r="U379" s="109"/>
      <c r="V379" s="109"/>
      <c r="W379" s="109"/>
      <c r="X379" s="108"/>
      <c r="Y379" s="109"/>
      <c r="Z379" s="109"/>
      <c r="AA379" s="109"/>
      <c r="AB379" s="109"/>
    </row>
    <row r="380" spans="1:28">
      <c r="A380" s="108"/>
      <c r="B380" s="108"/>
      <c r="C380" s="108"/>
      <c r="D380" s="108"/>
      <c r="E380" s="108"/>
      <c r="F380" s="108"/>
      <c r="G380" s="108"/>
      <c r="H380" s="108"/>
      <c r="I380" s="108"/>
      <c r="J380" s="108"/>
      <c r="K380" s="108"/>
      <c r="L380" s="108"/>
      <c r="N380" s="106"/>
      <c r="O380" s="106"/>
      <c r="Q380" s="108"/>
      <c r="R380" s="108"/>
      <c r="S380" s="109"/>
      <c r="T380" s="109"/>
      <c r="U380" s="109"/>
      <c r="V380" s="109"/>
      <c r="W380" s="109"/>
      <c r="X380" s="108"/>
      <c r="Y380" s="109"/>
      <c r="Z380" s="109"/>
      <c r="AA380" s="109"/>
      <c r="AB380" s="109"/>
    </row>
    <row r="381" spans="1:28">
      <c r="A381" s="108"/>
      <c r="B381" s="108"/>
      <c r="C381" s="108"/>
      <c r="D381" s="108"/>
      <c r="E381" s="108"/>
      <c r="F381" s="108"/>
      <c r="G381" s="108"/>
      <c r="H381" s="108"/>
      <c r="I381" s="108"/>
      <c r="J381" s="108"/>
      <c r="K381" s="108"/>
      <c r="L381" s="108"/>
      <c r="N381" s="106"/>
      <c r="O381" s="106"/>
      <c r="Q381" s="108"/>
      <c r="R381" s="108"/>
      <c r="S381" s="109"/>
      <c r="T381" s="109"/>
      <c r="U381" s="109"/>
      <c r="V381" s="109"/>
      <c r="W381" s="109"/>
      <c r="X381" s="108"/>
      <c r="Y381" s="109"/>
      <c r="Z381" s="109"/>
      <c r="AA381" s="109"/>
      <c r="AB381" s="109"/>
    </row>
    <row r="382" spans="1:28">
      <c r="A382" s="108"/>
      <c r="B382" s="108"/>
      <c r="C382" s="108"/>
      <c r="D382" s="108"/>
      <c r="E382" s="108"/>
      <c r="F382" s="108"/>
      <c r="G382" s="108"/>
      <c r="H382" s="108"/>
      <c r="I382" s="108"/>
      <c r="J382" s="108"/>
      <c r="K382" s="108"/>
      <c r="L382" s="108"/>
      <c r="N382" s="106"/>
      <c r="O382" s="106"/>
      <c r="Q382" s="108"/>
      <c r="R382" s="108"/>
      <c r="S382" s="109"/>
      <c r="T382" s="109"/>
      <c r="U382" s="109"/>
      <c r="V382" s="109"/>
      <c r="W382" s="109"/>
      <c r="X382" s="108"/>
      <c r="Y382" s="109"/>
      <c r="Z382" s="109"/>
      <c r="AA382" s="109"/>
      <c r="AB382" s="109"/>
    </row>
    <row r="383" spans="1:28">
      <c r="A383" s="108"/>
      <c r="B383" s="108"/>
      <c r="C383" s="108"/>
      <c r="D383" s="108"/>
      <c r="E383" s="108"/>
      <c r="F383" s="108"/>
      <c r="G383" s="108"/>
      <c r="H383" s="108"/>
      <c r="I383" s="108"/>
      <c r="J383" s="108"/>
      <c r="K383" s="108"/>
      <c r="L383" s="108"/>
      <c r="N383" s="106"/>
      <c r="O383" s="106"/>
      <c r="Q383" s="108"/>
      <c r="R383" s="108"/>
      <c r="S383" s="109"/>
      <c r="T383" s="109"/>
      <c r="U383" s="109"/>
      <c r="V383" s="109"/>
      <c r="W383" s="109"/>
      <c r="X383" s="108"/>
      <c r="Y383" s="109"/>
      <c r="Z383" s="109"/>
      <c r="AA383" s="109"/>
      <c r="AB383" s="109"/>
    </row>
    <row r="384" spans="1:28">
      <c r="A384" s="108"/>
      <c r="B384" s="108"/>
      <c r="C384" s="108"/>
      <c r="D384" s="108"/>
      <c r="E384" s="108"/>
      <c r="F384" s="108"/>
      <c r="G384" s="108"/>
      <c r="H384" s="108"/>
      <c r="I384" s="108"/>
      <c r="J384" s="108"/>
      <c r="K384" s="108"/>
      <c r="L384" s="108"/>
      <c r="N384" s="106"/>
      <c r="O384" s="106"/>
      <c r="Q384" s="108"/>
      <c r="R384" s="108"/>
      <c r="S384" s="109"/>
      <c r="T384" s="109"/>
      <c r="U384" s="109"/>
      <c r="V384" s="109"/>
      <c r="W384" s="109"/>
      <c r="X384" s="108"/>
      <c r="Y384" s="109"/>
      <c r="Z384" s="109"/>
      <c r="AA384" s="109"/>
      <c r="AB384" s="109"/>
    </row>
    <row r="385" spans="1:28">
      <c r="A385" s="108"/>
      <c r="B385" s="108"/>
      <c r="C385" s="108"/>
      <c r="D385" s="108"/>
      <c r="E385" s="108"/>
      <c r="F385" s="108"/>
      <c r="G385" s="108"/>
      <c r="H385" s="108"/>
      <c r="I385" s="108"/>
      <c r="J385" s="108"/>
      <c r="K385" s="108"/>
      <c r="L385" s="108"/>
      <c r="N385" s="106"/>
      <c r="O385" s="106"/>
      <c r="Q385" s="108"/>
      <c r="R385" s="108"/>
      <c r="S385" s="109"/>
      <c r="T385" s="109"/>
      <c r="U385" s="109"/>
      <c r="V385" s="109"/>
      <c r="W385" s="109"/>
      <c r="X385" s="108"/>
      <c r="Y385" s="109"/>
      <c r="Z385" s="109"/>
      <c r="AA385" s="109"/>
      <c r="AB385" s="109"/>
    </row>
    <row r="386" spans="1:28">
      <c r="A386" s="108"/>
      <c r="B386" s="108"/>
      <c r="C386" s="108"/>
      <c r="D386" s="108"/>
      <c r="E386" s="108"/>
      <c r="F386" s="108"/>
      <c r="G386" s="108"/>
      <c r="H386" s="108"/>
      <c r="I386" s="108"/>
      <c r="J386" s="108"/>
      <c r="K386" s="108"/>
      <c r="L386" s="108"/>
      <c r="N386" s="106"/>
      <c r="O386" s="106"/>
      <c r="Q386" s="108"/>
      <c r="R386" s="108"/>
      <c r="S386" s="109"/>
      <c r="T386" s="109"/>
      <c r="U386" s="109"/>
      <c r="V386" s="109"/>
      <c r="W386" s="109"/>
      <c r="X386" s="108"/>
      <c r="Y386" s="109"/>
      <c r="Z386" s="109"/>
      <c r="AA386" s="109"/>
      <c r="AB386" s="109"/>
    </row>
    <row r="387" spans="1:28" ht="15.75" customHeight="1">
      <c r="A387" s="108"/>
      <c r="B387" s="108"/>
      <c r="C387" s="108"/>
      <c r="D387" s="108"/>
      <c r="E387" s="108"/>
      <c r="F387" s="108"/>
      <c r="G387" s="108"/>
      <c r="H387" s="108"/>
      <c r="I387" s="108"/>
      <c r="J387" s="108"/>
      <c r="K387" s="108"/>
      <c r="L387" s="108"/>
      <c r="N387" s="106"/>
      <c r="O387" s="106"/>
      <c r="Q387" s="108"/>
      <c r="R387" s="108"/>
      <c r="S387" s="109"/>
      <c r="T387" s="109"/>
      <c r="U387" s="109"/>
      <c r="V387" s="109"/>
      <c r="W387" s="109"/>
      <c r="X387" s="108"/>
      <c r="Y387" s="109"/>
      <c r="Z387" s="109"/>
      <c r="AA387" s="109"/>
      <c r="AB387" s="109"/>
    </row>
    <row r="388" spans="1:28">
      <c r="A388" s="108"/>
      <c r="B388" s="108"/>
      <c r="C388" s="108"/>
      <c r="D388" s="108"/>
      <c r="E388" s="108"/>
      <c r="F388" s="108"/>
      <c r="G388" s="108"/>
      <c r="H388" s="108"/>
      <c r="I388" s="108"/>
      <c r="J388" s="108"/>
      <c r="K388" s="108"/>
      <c r="L388" s="108"/>
      <c r="N388" s="110" t="e">
        <f>#REF!-#REF!</f>
        <v>#REF!</v>
      </c>
      <c r="O388" s="106"/>
      <c r="Q388" s="108"/>
      <c r="R388" s="108"/>
      <c r="S388" s="109"/>
      <c r="T388" s="109"/>
      <c r="U388" s="109"/>
      <c r="V388" s="109"/>
      <c r="W388" s="109"/>
      <c r="X388" s="108"/>
      <c r="Y388" s="109"/>
      <c r="Z388" s="109"/>
      <c r="AA388" s="109"/>
      <c r="AB388" s="109"/>
    </row>
    <row r="389" spans="1:28">
      <c r="A389" s="108"/>
      <c r="B389" s="108"/>
      <c r="C389" s="108"/>
      <c r="D389" s="108"/>
      <c r="E389" s="108"/>
      <c r="F389" s="108"/>
      <c r="G389" s="108"/>
      <c r="H389" s="108"/>
      <c r="I389" s="108"/>
      <c r="J389" s="108"/>
      <c r="K389" s="108"/>
      <c r="L389" s="108"/>
      <c r="N389" s="106"/>
      <c r="O389" s="106"/>
      <c r="Q389" s="108"/>
      <c r="R389" s="108"/>
      <c r="S389" s="109"/>
      <c r="T389" s="109"/>
      <c r="U389" s="109"/>
      <c r="V389" s="109"/>
      <c r="W389" s="109"/>
      <c r="X389" s="108"/>
      <c r="Y389" s="109"/>
      <c r="Z389" s="109"/>
      <c r="AA389" s="109"/>
      <c r="AB389" s="109"/>
    </row>
    <row r="390" spans="1:28">
      <c r="A390" s="108"/>
      <c r="B390" s="108"/>
      <c r="C390" s="108"/>
      <c r="D390" s="108"/>
      <c r="E390" s="108"/>
      <c r="F390" s="108"/>
      <c r="G390" s="108"/>
      <c r="H390" s="108"/>
      <c r="I390" s="108"/>
      <c r="J390" s="108"/>
      <c r="K390" s="108"/>
      <c r="L390" s="108"/>
      <c r="N390" s="106"/>
      <c r="O390" s="106"/>
      <c r="Q390" s="108"/>
      <c r="R390" s="108"/>
      <c r="S390" s="109"/>
      <c r="T390" s="109"/>
      <c r="U390" s="109"/>
      <c r="V390" s="109"/>
      <c r="W390" s="109"/>
      <c r="X390" s="108"/>
      <c r="Y390" s="109"/>
      <c r="Z390" s="109"/>
      <c r="AA390" s="109"/>
      <c r="AB390" s="109"/>
    </row>
    <row r="391" spans="1:28">
      <c r="A391" s="108"/>
      <c r="B391" s="108"/>
      <c r="C391" s="108"/>
      <c r="D391" s="108"/>
      <c r="E391" s="108"/>
      <c r="F391" s="108"/>
      <c r="G391" s="108"/>
      <c r="H391" s="108"/>
      <c r="I391" s="108"/>
      <c r="J391" s="108"/>
      <c r="K391" s="108"/>
      <c r="L391" s="108"/>
      <c r="N391" s="106"/>
      <c r="O391" s="106"/>
      <c r="Q391" s="108"/>
      <c r="R391" s="108"/>
      <c r="S391" s="109"/>
      <c r="T391" s="109"/>
      <c r="U391" s="109"/>
      <c r="V391" s="109"/>
      <c r="W391" s="109"/>
      <c r="X391" s="108"/>
      <c r="Y391" s="109"/>
      <c r="Z391" s="109"/>
      <c r="AA391" s="109"/>
      <c r="AB391" s="109"/>
    </row>
    <row r="392" spans="1:28">
      <c r="A392" s="108"/>
      <c r="B392" s="108"/>
      <c r="C392" s="108"/>
      <c r="D392" s="108"/>
      <c r="E392" s="108"/>
      <c r="F392" s="108"/>
      <c r="G392" s="108"/>
      <c r="H392" s="108"/>
      <c r="I392" s="108"/>
      <c r="J392" s="108"/>
      <c r="K392" s="108"/>
      <c r="L392" s="108"/>
      <c r="N392" s="106"/>
      <c r="O392" s="106"/>
      <c r="Q392" s="108"/>
      <c r="R392" s="108"/>
      <c r="S392" s="109"/>
      <c r="T392" s="109"/>
      <c r="U392" s="109"/>
      <c r="V392" s="109"/>
      <c r="W392" s="109"/>
      <c r="X392" s="108"/>
      <c r="Y392" s="109"/>
      <c r="Z392" s="109"/>
      <c r="AA392" s="109"/>
      <c r="AB392" s="109"/>
    </row>
    <row r="393" spans="1:28">
      <c r="A393" s="108"/>
      <c r="B393" s="108"/>
      <c r="C393" s="108"/>
      <c r="D393" s="108"/>
      <c r="E393" s="108"/>
      <c r="F393" s="108"/>
      <c r="G393" s="108"/>
      <c r="H393" s="108"/>
      <c r="I393" s="108"/>
      <c r="J393" s="108"/>
      <c r="K393" s="108"/>
      <c r="L393" s="108"/>
      <c r="N393" s="106"/>
      <c r="O393" s="106"/>
      <c r="Q393" s="108"/>
      <c r="R393" s="108"/>
      <c r="S393" s="109"/>
      <c r="T393" s="109"/>
      <c r="U393" s="109"/>
      <c r="V393" s="109"/>
      <c r="W393" s="109"/>
      <c r="X393" s="108"/>
      <c r="Y393" s="109"/>
      <c r="Z393" s="109"/>
      <c r="AA393" s="109"/>
      <c r="AB393" s="109"/>
    </row>
    <row r="394" spans="1:28">
      <c r="A394" s="108"/>
      <c r="B394" s="108"/>
      <c r="C394" s="108"/>
      <c r="D394" s="108"/>
      <c r="E394" s="108"/>
      <c r="F394" s="108"/>
      <c r="G394" s="108"/>
      <c r="H394" s="108"/>
      <c r="I394" s="108"/>
      <c r="J394" s="108"/>
      <c r="K394" s="108"/>
      <c r="L394" s="108"/>
      <c r="N394" s="106"/>
      <c r="O394" s="106"/>
      <c r="Q394" s="108"/>
      <c r="R394" s="108"/>
      <c r="S394" s="109"/>
      <c r="T394" s="109"/>
      <c r="U394" s="109"/>
      <c r="V394" s="109"/>
      <c r="W394" s="109"/>
      <c r="X394" s="108"/>
      <c r="Y394" s="109"/>
      <c r="Z394" s="109"/>
      <c r="AA394" s="109"/>
      <c r="AB394" s="109"/>
    </row>
    <row r="395" spans="1:28">
      <c r="A395" s="108"/>
      <c r="B395" s="108"/>
      <c r="C395" s="108"/>
      <c r="D395" s="108"/>
      <c r="E395" s="108"/>
      <c r="F395" s="108"/>
      <c r="G395" s="108"/>
      <c r="H395" s="108"/>
      <c r="I395" s="108"/>
      <c r="J395" s="108"/>
      <c r="K395" s="108"/>
      <c r="L395" s="108"/>
      <c r="N395" s="106"/>
      <c r="O395" s="106"/>
      <c r="Q395" s="108"/>
      <c r="R395" s="108"/>
      <c r="S395" s="109"/>
      <c r="T395" s="109"/>
      <c r="U395" s="109"/>
      <c r="V395" s="109"/>
      <c r="W395" s="109"/>
      <c r="X395" s="108"/>
      <c r="Y395" s="109"/>
      <c r="Z395" s="109"/>
      <c r="AA395" s="109"/>
      <c r="AB395" s="109"/>
    </row>
    <row r="396" spans="1:28">
      <c r="A396" s="108"/>
      <c r="B396" s="108"/>
      <c r="C396" s="108"/>
      <c r="D396" s="108"/>
      <c r="E396" s="108"/>
      <c r="F396" s="108"/>
      <c r="G396" s="108"/>
      <c r="H396" s="108"/>
      <c r="I396" s="108"/>
      <c r="J396" s="108"/>
      <c r="K396" s="108"/>
      <c r="L396" s="108"/>
      <c r="N396" s="106"/>
      <c r="O396" s="106"/>
      <c r="Q396" s="108"/>
      <c r="R396" s="108"/>
      <c r="S396" s="109"/>
      <c r="T396" s="109"/>
      <c r="U396" s="109"/>
      <c r="V396" s="109"/>
      <c r="W396" s="109"/>
      <c r="X396" s="108"/>
      <c r="Y396" s="109"/>
      <c r="Z396" s="109"/>
      <c r="AA396" s="109"/>
      <c r="AB396" s="109"/>
    </row>
    <row r="397" spans="1:28">
      <c r="A397" s="108"/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108"/>
      <c r="N397" s="106"/>
      <c r="O397" s="106"/>
      <c r="Q397" s="108"/>
      <c r="R397" s="108"/>
      <c r="S397" s="109"/>
      <c r="T397" s="109"/>
      <c r="U397" s="109"/>
      <c r="V397" s="109"/>
      <c r="W397" s="109"/>
      <c r="X397" s="108"/>
      <c r="Y397" s="109"/>
      <c r="Z397" s="109"/>
      <c r="AA397" s="109"/>
      <c r="AB397" s="109"/>
    </row>
    <row r="398" spans="1:28">
      <c r="A398" s="108"/>
      <c r="B398" s="108"/>
      <c r="C398" s="108"/>
      <c r="D398" s="108"/>
      <c r="E398" s="108"/>
      <c r="F398" s="108"/>
      <c r="G398" s="108"/>
      <c r="H398" s="108"/>
      <c r="I398" s="108"/>
      <c r="J398" s="108"/>
      <c r="K398" s="108"/>
      <c r="L398" s="108"/>
      <c r="N398" s="106"/>
      <c r="O398" s="106"/>
      <c r="Q398" s="108"/>
      <c r="R398" s="108"/>
      <c r="S398" s="109"/>
      <c r="T398" s="109"/>
      <c r="U398" s="109"/>
      <c r="V398" s="109"/>
      <c r="W398" s="109"/>
      <c r="X398" s="108"/>
      <c r="Y398" s="109"/>
      <c r="Z398" s="109"/>
      <c r="AA398" s="109"/>
      <c r="AB398" s="109"/>
    </row>
    <row r="399" spans="1:28">
      <c r="A399" s="108"/>
      <c r="B399" s="108"/>
      <c r="C399" s="108"/>
      <c r="D399" s="108"/>
      <c r="E399" s="108"/>
      <c r="F399" s="108"/>
      <c r="G399" s="108"/>
      <c r="H399" s="108"/>
      <c r="I399" s="108"/>
      <c r="J399" s="108"/>
      <c r="K399" s="108"/>
      <c r="L399" s="108"/>
      <c r="N399" s="106"/>
      <c r="O399" s="106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  <c r="AA399" s="108"/>
      <c r="AB399" s="108"/>
    </row>
    <row r="400" spans="1:28">
      <c r="A400" s="108"/>
      <c r="B400" s="108"/>
      <c r="C400" s="108"/>
      <c r="D400" s="108"/>
      <c r="E400" s="108"/>
      <c r="F400" s="108"/>
      <c r="G400" s="108"/>
      <c r="H400" s="108"/>
      <c r="I400" s="108"/>
      <c r="J400" s="108"/>
      <c r="K400" s="108"/>
      <c r="L400" s="108"/>
      <c r="N400" s="106"/>
      <c r="O400" s="106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  <c r="AA400" s="108"/>
      <c r="AB400" s="108"/>
    </row>
    <row r="401" spans="1:28">
      <c r="A401" s="108"/>
      <c r="B401" s="108"/>
      <c r="C401" s="108"/>
      <c r="D401" s="108"/>
      <c r="E401" s="108"/>
      <c r="F401" s="108"/>
      <c r="G401" s="108"/>
      <c r="H401" s="108"/>
      <c r="I401" s="108"/>
      <c r="J401" s="108"/>
      <c r="K401" s="108"/>
      <c r="L401" s="108"/>
      <c r="N401" s="106"/>
      <c r="O401" s="106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  <c r="AA401" s="108"/>
      <c r="AB401" s="108"/>
    </row>
    <row r="402" spans="1:28">
      <c r="A402" s="108"/>
      <c r="B402" s="108"/>
      <c r="C402" s="108"/>
      <c r="D402" s="108"/>
      <c r="E402" s="108"/>
      <c r="F402" s="108"/>
      <c r="G402" s="108"/>
      <c r="H402" s="108"/>
      <c r="I402" s="108"/>
      <c r="J402" s="108"/>
      <c r="K402" s="108"/>
      <c r="L402" s="108"/>
      <c r="N402" s="106"/>
      <c r="O402" s="106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  <c r="AA402" s="108"/>
      <c r="AB402" s="108"/>
    </row>
    <row r="403" spans="1:28">
      <c r="A403" s="108"/>
      <c r="B403" s="108"/>
      <c r="C403" s="108"/>
      <c r="D403" s="108"/>
      <c r="E403" s="108"/>
      <c r="F403" s="108"/>
      <c r="G403" s="108"/>
      <c r="H403" s="108"/>
      <c r="I403" s="108"/>
      <c r="J403" s="108"/>
      <c r="K403" s="108"/>
      <c r="L403" s="108"/>
      <c r="N403" s="106"/>
      <c r="O403" s="106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</row>
    <row r="404" spans="1:28">
      <c r="A404" s="108"/>
      <c r="B404" s="108"/>
      <c r="C404" s="108"/>
      <c r="D404" s="108"/>
      <c r="E404" s="108"/>
      <c r="F404" s="108"/>
      <c r="G404" s="108"/>
      <c r="H404" s="108"/>
      <c r="I404" s="108"/>
      <c r="J404" s="108"/>
      <c r="K404" s="108"/>
      <c r="L404" s="108"/>
      <c r="N404" s="106"/>
      <c r="O404" s="106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  <c r="AA404" s="108"/>
      <c r="AB404" s="108"/>
    </row>
    <row r="405" spans="1:28">
      <c r="A405" s="108"/>
      <c r="B405" s="108"/>
      <c r="C405" s="108"/>
      <c r="D405" s="108"/>
      <c r="E405" s="108"/>
      <c r="F405" s="108"/>
      <c r="G405" s="108"/>
      <c r="H405" s="108"/>
      <c r="I405" s="108"/>
      <c r="J405" s="108"/>
      <c r="K405" s="108"/>
      <c r="L405" s="108"/>
      <c r="N405" s="106"/>
      <c r="O405" s="106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  <c r="AA405" s="108"/>
      <c r="AB405" s="108"/>
    </row>
    <row r="406" spans="1:28">
      <c r="A406" s="108"/>
      <c r="B406" s="108"/>
      <c r="C406" s="108"/>
      <c r="D406" s="108"/>
      <c r="E406" s="108"/>
      <c r="F406" s="108"/>
      <c r="G406" s="108"/>
      <c r="H406" s="108"/>
      <c r="I406" s="108"/>
      <c r="J406" s="108"/>
      <c r="K406" s="108"/>
      <c r="L406" s="108"/>
      <c r="N406" s="106"/>
      <c r="O406" s="106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  <c r="AA406" s="108"/>
      <c r="AB406" s="108"/>
    </row>
    <row r="407" spans="1:28">
      <c r="A407" s="108"/>
      <c r="B407" s="108"/>
      <c r="C407" s="108"/>
      <c r="D407" s="108"/>
      <c r="E407" s="108"/>
      <c r="F407" s="108"/>
      <c r="G407" s="108"/>
      <c r="H407" s="108"/>
      <c r="I407" s="108"/>
      <c r="J407" s="108"/>
      <c r="K407" s="108"/>
      <c r="L407" s="108"/>
      <c r="N407" s="106"/>
      <c r="O407" s="106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  <c r="AA407" s="108"/>
      <c r="AB407" s="108"/>
    </row>
    <row r="408" spans="1:28">
      <c r="A408" s="108"/>
      <c r="B408" s="108"/>
      <c r="C408" s="108"/>
      <c r="D408" s="108"/>
      <c r="E408" s="108"/>
      <c r="F408" s="108"/>
      <c r="G408" s="108"/>
      <c r="H408" s="108"/>
      <c r="I408" s="108"/>
      <c r="J408" s="108"/>
      <c r="K408" s="108"/>
      <c r="L408" s="108"/>
      <c r="N408" s="106"/>
      <c r="O408" s="106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</row>
    <row r="409" spans="1:28">
      <c r="A409" s="108"/>
      <c r="B409" s="108"/>
      <c r="C409" s="108"/>
      <c r="D409" s="108"/>
      <c r="E409" s="108"/>
      <c r="F409" s="108"/>
      <c r="G409" s="108"/>
      <c r="H409" s="108"/>
      <c r="I409" s="108"/>
      <c r="J409" s="108"/>
      <c r="K409" s="108"/>
      <c r="L409" s="108"/>
      <c r="N409" s="106"/>
      <c r="O409" s="106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  <c r="AA409" s="108"/>
      <c r="AB409" s="108"/>
    </row>
    <row r="410" spans="1:28">
      <c r="A410" s="108"/>
      <c r="B410" s="108"/>
      <c r="C410" s="108"/>
      <c r="D410" s="108"/>
      <c r="E410" s="108"/>
      <c r="F410" s="108"/>
      <c r="G410" s="108"/>
      <c r="H410" s="108"/>
      <c r="I410" s="108"/>
      <c r="J410" s="108"/>
      <c r="K410" s="108"/>
      <c r="L410" s="108"/>
      <c r="N410" s="106"/>
      <c r="O410" s="106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  <c r="AA410" s="108"/>
      <c r="AB410" s="108"/>
    </row>
    <row r="411" spans="1:28">
      <c r="B411" s="108"/>
      <c r="K411" s="106"/>
      <c r="L411" s="106"/>
      <c r="N411" s="106"/>
      <c r="O411" s="106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  <c r="AA411" s="108"/>
      <c r="AB411" s="108"/>
    </row>
    <row r="412" spans="1:28"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  <c r="AA412" s="108"/>
      <c r="AB412" s="108"/>
    </row>
    <row r="413" spans="1:28"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  <c r="AA413" s="108"/>
      <c r="AB413" s="108"/>
    </row>
    <row r="414" spans="1:28"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  <c r="AA414" s="108"/>
      <c r="AB414" s="108"/>
    </row>
    <row r="489" spans="18:18" s="106" customFormat="1" ht="19.5" customHeight="1"/>
    <row r="494" spans="18:18" s="106" customFormat="1">
      <c r="R494" s="108"/>
    </row>
  </sheetData>
  <mergeCells count="551">
    <mergeCell ref="I164:P164"/>
    <mergeCell ref="I165:P168"/>
    <mergeCell ref="I245:J245"/>
    <mergeCell ref="N245:O245"/>
    <mergeCell ref="I328:J328"/>
    <mergeCell ref="N328:O328"/>
    <mergeCell ref="A252:O252"/>
    <mergeCell ref="A253:O253"/>
    <mergeCell ref="C255:E255"/>
    <mergeCell ref="I255:J255"/>
    <mergeCell ref="I263:J263"/>
    <mergeCell ref="N227:O227"/>
    <mergeCell ref="I228:J228"/>
    <mergeCell ref="I249:J249"/>
    <mergeCell ref="K249:L249"/>
    <mergeCell ref="K255:L255"/>
    <mergeCell ref="K256:L256"/>
    <mergeCell ref="N255:O255"/>
    <mergeCell ref="N256:O256"/>
    <mergeCell ref="I257:J257"/>
    <mergeCell ref="N257:O257"/>
    <mergeCell ref="I258:J258"/>
    <mergeCell ref="N258:O258"/>
    <mergeCell ref="K257:L257"/>
    <mergeCell ref="N244:O244"/>
    <mergeCell ref="N246:O246"/>
    <mergeCell ref="N249:O249"/>
    <mergeCell ref="K244:L244"/>
    <mergeCell ref="K245:L245"/>
    <mergeCell ref="K246:L246"/>
    <mergeCell ref="I231:J231"/>
    <mergeCell ref="I232:J232"/>
    <mergeCell ref="I233:J233"/>
    <mergeCell ref="I234:J234"/>
    <mergeCell ref="K259:L259"/>
    <mergeCell ref="K262:L262"/>
    <mergeCell ref="A241:H241"/>
    <mergeCell ref="I242:J242"/>
    <mergeCell ref="I221:J221"/>
    <mergeCell ref="I222:J222"/>
    <mergeCell ref="A223:H223"/>
    <mergeCell ref="I235:J235"/>
    <mergeCell ref="I224:J224"/>
    <mergeCell ref="I262:J262"/>
    <mergeCell ref="A244:H244"/>
    <mergeCell ref="A249:H249"/>
    <mergeCell ref="K258:L258"/>
    <mergeCell ref="I244:J244"/>
    <mergeCell ref="I219:J219"/>
    <mergeCell ref="N219:O219"/>
    <mergeCell ref="N220:O220"/>
    <mergeCell ref="A210:H210"/>
    <mergeCell ref="N210:O210"/>
    <mergeCell ref="N211:O211"/>
    <mergeCell ref="I212:J212"/>
    <mergeCell ref="N212:O212"/>
    <mergeCell ref="A230:H230"/>
    <mergeCell ref="N230:O230"/>
    <mergeCell ref="N221:O221"/>
    <mergeCell ref="N222:O222"/>
    <mergeCell ref="N223:O223"/>
    <mergeCell ref="I216:J216"/>
    <mergeCell ref="N216:O216"/>
    <mergeCell ref="I217:J217"/>
    <mergeCell ref="N217:O217"/>
    <mergeCell ref="K220:L220"/>
    <mergeCell ref="K216:L216"/>
    <mergeCell ref="K217:L217"/>
    <mergeCell ref="K218:L218"/>
    <mergeCell ref="I215:J215"/>
    <mergeCell ref="N215:O215"/>
    <mergeCell ref="K210:L210"/>
    <mergeCell ref="K211:L211"/>
    <mergeCell ref="K212:L212"/>
    <mergeCell ref="K214:L214"/>
    <mergeCell ref="K215:L215"/>
    <mergeCell ref="A218:H218"/>
    <mergeCell ref="N218:O218"/>
    <mergeCell ref="I205:J205"/>
    <mergeCell ref="N205:O205"/>
    <mergeCell ref="I206:J206"/>
    <mergeCell ref="N206:O206"/>
    <mergeCell ref="I208:J208"/>
    <mergeCell ref="N208:O208"/>
    <mergeCell ref="I209:J209"/>
    <mergeCell ref="I213:J213"/>
    <mergeCell ref="I214:J214"/>
    <mergeCell ref="N214:O214"/>
    <mergeCell ref="A203:H203"/>
    <mergeCell ref="N203:O203"/>
    <mergeCell ref="K196:L196"/>
    <mergeCell ref="K201:L201"/>
    <mergeCell ref="K203:L203"/>
    <mergeCell ref="I191:J191"/>
    <mergeCell ref="I192:J192"/>
    <mergeCell ref="I193:J193"/>
    <mergeCell ref="N193:O193"/>
    <mergeCell ref="I196:J196"/>
    <mergeCell ref="N196:O196"/>
    <mergeCell ref="I198:J198"/>
    <mergeCell ref="I199:J199"/>
    <mergeCell ref="I200:J200"/>
    <mergeCell ref="N201:O201"/>
    <mergeCell ref="I179:J179"/>
    <mergeCell ref="N179:O179"/>
    <mergeCell ref="I180:J180"/>
    <mergeCell ref="K185:L185"/>
    <mergeCell ref="K186:L186"/>
    <mergeCell ref="K188:L188"/>
    <mergeCell ref="K193:L193"/>
    <mergeCell ref="I194:J194"/>
    <mergeCell ref="I184:J184"/>
    <mergeCell ref="I190:J190"/>
    <mergeCell ref="N6:O6"/>
    <mergeCell ref="I7:J7"/>
    <mergeCell ref="N7:O7"/>
    <mergeCell ref="I8:J8"/>
    <mergeCell ref="N8:O8"/>
    <mergeCell ref="A2:O2"/>
    <mergeCell ref="A3:O3"/>
    <mergeCell ref="C5:E5"/>
    <mergeCell ref="I5:J5"/>
    <mergeCell ref="N5:O5"/>
    <mergeCell ref="K5:L5"/>
    <mergeCell ref="K6:L6"/>
    <mergeCell ref="K7:L7"/>
    <mergeCell ref="K8:L8"/>
    <mergeCell ref="A43:H43"/>
    <mergeCell ref="N43:O43"/>
    <mergeCell ref="I25:J25"/>
    <mergeCell ref="I26:J26"/>
    <mergeCell ref="N26:O26"/>
    <mergeCell ref="I27:J27"/>
    <mergeCell ref="I29:J29"/>
    <mergeCell ref="N19:O19"/>
    <mergeCell ref="N9:O9"/>
    <mergeCell ref="I12:J12"/>
    <mergeCell ref="N12:O12"/>
    <mergeCell ref="I13:J13"/>
    <mergeCell ref="I14:J14"/>
    <mergeCell ref="K18:L18"/>
    <mergeCell ref="K19:L19"/>
    <mergeCell ref="N15:O15"/>
    <mergeCell ref="I16:J16"/>
    <mergeCell ref="I17:J17"/>
    <mergeCell ref="N18:O18"/>
    <mergeCell ref="I24:J24"/>
    <mergeCell ref="I15:J15"/>
    <mergeCell ref="I31:J31"/>
    <mergeCell ref="I32:J32"/>
    <mergeCell ref="I33:J33"/>
    <mergeCell ref="N34:O34"/>
    <mergeCell ref="A36:H36"/>
    <mergeCell ref="N36:O36"/>
    <mergeCell ref="I21:J21"/>
    <mergeCell ref="N21:O21"/>
    <mergeCell ref="I23:J23"/>
    <mergeCell ref="K21:L21"/>
    <mergeCell ref="K26:L26"/>
    <mergeCell ref="K29:L29"/>
    <mergeCell ref="K34:L34"/>
    <mergeCell ref="K36:L36"/>
    <mergeCell ref="K39:L39"/>
    <mergeCell ref="K37:L37"/>
    <mergeCell ref="K38:L38"/>
    <mergeCell ref="N29:O29"/>
    <mergeCell ref="I50:J50"/>
    <mergeCell ref="N50:O50"/>
    <mergeCell ref="I37:J37"/>
    <mergeCell ref="N37:O37"/>
    <mergeCell ref="I38:J38"/>
    <mergeCell ref="N38:O38"/>
    <mergeCell ref="I39:J39"/>
    <mergeCell ref="N39:O39"/>
    <mergeCell ref="I41:J41"/>
    <mergeCell ref="N41:O41"/>
    <mergeCell ref="I47:J47"/>
    <mergeCell ref="N47:O47"/>
    <mergeCell ref="I48:J48"/>
    <mergeCell ref="N48:O48"/>
    <mergeCell ref="I49:J49"/>
    <mergeCell ref="N49:O49"/>
    <mergeCell ref="K48:L48"/>
    <mergeCell ref="K49:L49"/>
    <mergeCell ref="I42:J42"/>
    <mergeCell ref="N42:O42"/>
    <mergeCell ref="N44:O44"/>
    <mergeCell ref="I45:J45"/>
    <mergeCell ref="N45:O45"/>
    <mergeCell ref="I46:J46"/>
    <mergeCell ref="I64:J64"/>
    <mergeCell ref="A63:H63"/>
    <mergeCell ref="I54:J54"/>
    <mergeCell ref="N54:O54"/>
    <mergeCell ref="I55:J55"/>
    <mergeCell ref="A56:H56"/>
    <mergeCell ref="K51:L51"/>
    <mergeCell ref="K52:L52"/>
    <mergeCell ref="K53:L53"/>
    <mergeCell ref="K54:L54"/>
    <mergeCell ref="A51:H51"/>
    <mergeCell ref="N51:O51"/>
    <mergeCell ref="I52:J52"/>
    <mergeCell ref="N52:O52"/>
    <mergeCell ref="N53:O53"/>
    <mergeCell ref="K44:L44"/>
    <mergeCell ref="K45:L45"/>
    <mergeCell ref="K47:L47"/>
    <mergeCell ref="I66:J66"/>
    <mergeCell ref="I67:J67"/>
    <mergeCell ref="I68:J68"/>
    <mergeCell ref="I57:J57"/>
    <mergeCell ref="N60:O60"/>
    <mergeCell ref="I61:J61"/>
    <mergeCell ref="N63:O63"/>
    <mergeCell ref="K60:L60"/>
    <mergeCell ref="N55:O55"/>
    <mergeCell ref="N56:O56"/>
    <mergeCell ref="K55:L55"/>
    <mergeCell ref="K56:L56"/>
    <mergeCell ref="I78:J78"/>
    <mergeCell ref="N78:O78"/>
    <mergeCell ref="A81:H81"/>
    <mergeCell ref="I81:J81"/>
    <mergeCell ref="K81:L81"/>
    <mergeCell ref="A82:H82"/>
    <mergeCell ref="I82:J82"/>
    <mergeCell ref="K82:L82"/>
    <mergeCell ref="A74:H74"/>
    <mergeCell ref="I75:J75"/>
    <mergeCell ref="A77:H77"/>
    <mergeCell ref="I77:J77"/>
    <mergeCell ref="N77:O77"/>
    <mergeCell ref="A80:H80"/>
    <mergeCell ref="N80:O80"/>
    <mergeCell ref="N79:O79"/>
    <mergeCell ref="K78:L78"/>
    <mergeCell ref="K79:L79"/>
    <mergeCell ref="A86:O86"/>
    <mergeCell ref="N95:O95"/>
    <mergeCell ref="I96:J96"/>
    <mergeCell ref="I97:J97"/>
    <mergeCell ref="I98:J98"/>
    <mergeCell ref="N98:O98"/>
    <mergeCell ref="N82:O82"/>
    <mergeCell ref="N81:O81"/>
    <mergeCell ref="N102:O102"/>
    <mergeCell ref="N89:O89"/>
    <mergeCell ref="I90:J90"/>
    <mergeCell ref="N90:O90"/>
    <mergeCell ref="N91:O91"/>
    <mergeCell ref="I95:J95"/>
    <mergeCell ref="A85:O85"/>
    <mergeCell ref="N88:O88"/>
    <mergeCell ref="I91:J91"/>
    <mergeCell ref="N92:O92"/>
    <mergeCell ref="C88:E88"/>
    <mergeCell ref="I88:J88"/>
    <mergeCell ref="I99:J99"/>
    <mergeCell ref="I100:J100"/>
    <mergeCell ref="N101:O101"/>
    <mergeCell ref="K88:L88"/>
    <mergeCell ref="K89:L89"/>
    <mergeCell ref="K90:L90"/>
    <mergeCell ref="K91:L91"/>
    <mergeCell ref="K92:L92"/>
    <mergeCell ref="K95:L95"/>
    <mergeCell ref="A126:H126"/>
    <mergeCell ref="N126:O126"/>
    <mergeCell ref="N104:O104"/>
    <mergeCell ref="I116:J116"/>
    <mergeCell ref="N117:O117"/>
    <mergeCell ref="A119:H119"/>
    <mergeCell ref="N119:O119"/>
    <mergeCell ref="I120:J120"/>
    <mergeCell ref="N120:O120"/>
    <mergeCell ref="I110:J110"/>
    <mergeCell ref="I104:J104"/>
    <mergeCell ref="I112:J112"/>
    <mergeCell ref="N112:O112"/>
    <mergeCell ref="I106:J106"/>
    <mergeCell ref="I107:J107"/>
    <mergeCell ref="I108:J108"/>
    <mergeCell ref="I109:J109"/>
    <mergeCell ref="N109:O109"/>
    <mergeCell ref="K109:L109"/>
    <mergeCell ref="K112:L112"/>
    <mergeCell ref="K124:L124"/>
    <mergeCell ref="K125:L125"/>
    <mergeCell ref="K117:L117"/>
    <mergeCell ref="K119:L119"/>
    <mergeCell ref="N127:O127"/>
    <mergeCell ref="I121:J121"/>
    <mergeCell ref="N121:O121"/>
    <mergeCell ref="I122:J122"/>
    <mergeCell ref="N122:O122"/>
    <mergeCell ref="I124:J124"/>
    <mergeCell ref="N124:O124"/>
    <mergeCell ref="K126:L126"/>
    <mergeCell ref="K127:L127"/>
    <mergeCell ref="I114:J114"/>
    <mergeCell ref="I115:J115"/>
    <mergeCell ref="I125:J125"/>
    <mergeCell ref="N125:O125"/>
    <mergeCell ref="K121:L121"/>
    <mergeCell ref="K122:L122"/>
    <mergeCell ref="A139:H139"/>
    <mergeCell ref="N139:O139"/>
    <mergeCell ref="K138:L138"/>
    <mergeCell ref="K139:L139"/>
    <mergeCell ref="A134:H134"/>
    <mergeCell ref="N134:O134"/>
    <mergeCell ref="I135:J135"/>
    <mergeCell ref="N135:O135"/>
    <mergeCell ref="N136:O136"/>
    <mergeCell ref="K134:L134"/>
    <mergeCell ref="I137:J137"/>
    <mergeCell ref="N137:O137"/>
    <mergeCell ref="I138:J138"/>
    <mergeCell ref="I281:J281"/>
    <mergeCell ref="K276:L276"/>
    <mergeCell ref="K279:L279"/>
    <mergeCell ref="I276:J276"/>
    <mergeCell ref="N276:O276"/>
    <mergeCell ref="N268:O268"/>
    <mergeCell ref="A169:O169"/>
    <mergeCell ref="A170:O170"/>
    <mergeCell ref="C172:E172"/>
    <mergeCell ref="I172:J172"/>
    <mergeCell ref="N172:O172"/>
    <mergeCell ref="N173:O173"/>
    <mergeCell ref="I174:J174"/>
    <mergeCell ref="N174:O174"/>
    <mergeCell ref="I175:J175"/>
    <mergeCell ref="N265:O265"/>
    <mergeCell ref="I266:J266"/>
    <mergeCell ref="I267:J267"/>
    <mergeCell ref="N175:O175"/>
    <mergeCell ref="K173:L173"/>
    <mergeCell ref="K175:L175"/>
    <mergeCell ref="N176:O176"/>
    <mergeCell ref="K176:L176"/>
    <mergeCell ref="K179:L179"/>
    <mergeCell ref="I271:J271"/>
    <mergeCell ref="N271:O271"/>
    <mergeCell ref="K271:L271"/>
    <mergeCell ref="I273:J273"/>
    <mergeCell ref="I274:J274"/>
    <mergeCell ref="I275:J275"/>
    <mergeCell ref="I181:J181"/>
    <mergeCell ref="I182:J182"/>
    <mergeCell ref="N182:O182"/>
    <mergeCell ref="I183:J183"/>
    <mergeCell ref="K182:L182"/>
    <mergeCell ref="N185:O185"/>
    <mergeCell ref="N186:O186"/>
    <mergeCell ref="I188:J188"/>
    <mergeCell ref="N188:O188"/>
    <mergeCell ref="N209:O209"/>
    <mergeCell ref="K204:L204"/>
    <mergeCell ref="K205:L205"/>
    <mergeCell ref="K206:L206"/>
    <mergeCell ref="K208:L208"/>
    <mergeCell ref="K209:L209"/>
    <mergeCell ref="K219:L219"/>
    <mergeCell ref="I204:J204"/>
    <mergeCell ref="N204:O204"/>
    <mergeCell ref="A286:H286"/>
    <mergeCell ref="N286:O286"/>
    <mergeCell ref="I287:J287"/>
    <mergeCell ref="N287:O287"/>
    <mergeCell ref="I288:J288"/>
    <mergeCell ref="N288:O288"/>
    <mergeCell ref="I282:J282"/>
    <mergeCell ref="I283:J283"/>
    <mergeCell ref="N284:O284"/>
    <mergeCell ref="I292:J292"/>
    <mergeCell ref="N292:O292"/>
    <mergeCell ref="A293:H293"/>
    <mergeCell ref="N293:O293"/>
    <mergeCell ref="N294:O294"/>
    <mergeCell ref="K289:L289"/>
    <mergeCell ref="K291:L291"/>
    <mergeCell ref="K292:L292"/>
    <mergeCell ref="K293:L293"/>
    <mergeCell ref="K294:L294"/>
    <mergeCell ref="N289:O289"/>
    <mergeCell ref="I291:J291"/>
    <mergeCell ref="N291:O291"/>
    <mergeCell ref="I299:J299"/>
    <mergeCell ref="N299:O299"/>
    <mergeCell ref="K295:L295"/>
    <mergeCell ref="K297:L297"/>
    <mergeCell ref="K298:L298"/>
    <mergeCell ref="K299:L299"/>
    <mergeCell ref="I295:J295"/>
    <mergeCell ref="A306:H306"/>
    <mergeCell ref="N306:O306"/>
    <mergeCell ref="N295:O295"/>
    <mergeCell ref="I296:J296"/>
    <mergeCell ref="I297:J297"/>
    <mergeCell ref="N297:O297"/>
    <mergeCell ref="I298:J298"/>
    <mergeCell ref="K9:L9"/>
    <mergeCell ref="K12:L12"/>
    <mergeCell ref="K15:L15"/>
    <mergeCell ref="K161:L161"/>
    <mergeCell ref="I147:J147"/>
    <mergeCell ref="I149:J149"/>
    <mergeCell ref="I150:J150"/>
    <mergeCell ref="K143:L143"/>
    <mergeCell ref="K146:L146"/>
    <mergeCell ref="K160:L160"/>
    <mergeCell ref="K135:L135"/>
    <mergeCell ref="K136:L136"/>
    <mergeCell ref="K137:L137"/>
    <mergeCell ref="I133:J133"/>
    <mergeCell ref="K128:L128"/>
    <mergeCell ref="K130:L130"/>
    <mergeCell ref="K131:L131"/>
    <mergeCell ref="K132:L132"/>
    <mergeCell ref="K133:L133"/>
    <mergeCell ref="K120:L120"/>
    <mergeCell ref="K77:L77"/>
    <mergeCell ref="K41:L41"/>
    <mergeCell ref="K42:L42"/>
    <mergeCell ref="K43:L43"/>
    <mergeCell ref="N160:O160"/>
    <mergeCell ref="N132:O132"/>
    <mergeCell ref="N133:O133"/>
    <mergeCell ref="N128:O128"/>
    <mergeCell ref="I129:J129"/>
    <mergeCell ref="I130:J130"/>
    <mergeCell ref="N130:O130"/>
    <mergeCell ref="I131:J131"/>
    <mergeCell ref="N131:O131"/>
    <mergeCell ref="I132:J132"/>
    <mergeCell ref="A332:H332"/>
    <mergeCell ref="K332:L332"/>
    <mergeCell ref="I305:J305"/>
    <mergeCell ref="I315:J315"/>
    <mergeCell ref="I316:J316"/>
    <mergeCell ref="A146:H146"/>
    <mergeCell ref="N146:O146"/>
    <mergeCell ref="I148:J148"/>
    <mergeCell ref="I151:J151"/>
    <mergeCell ref="A157:H157"/>
    <mergeCell ref="I158:J158"/>
    <mergeCell ref="I160:J160"/>
    <mergeCell ref="A161:H161"/>
    <mergeCell ref="K174:L174"/>
    <mergeCell ref="I289:J289"/>
    <mergeCell ref="I277:J277"/>
    <mergeCell ref="I279:J279"/>
    <mergeCell ref="I264:J264"/>
    <mergeCell ref="I265:J265"/>
    <mergeCell ref="K222:L222"/>
    <mergeCell ref="K223:L223"/>
    <mergeCell ref="K227:L227"/>
    <mergeCell ref="K230:L230"/>
    <mergeCell ref="I327:J327"/>
    <mergeCell ref="A330:H330"/>
    <mergeCell ref="K330:L330"/>
    <mergeCell ref="N330:O330"/>
    <mergeCell ref="K162:L162"/>
    <mergeCell ref="N162:O162"/>
    <mergeCell ref="I163:J163"/>
    <mergeCell ref="K221:L221"/>
    <mergeCell ref="I332:J332"/>
    <mergeCell ref="A313:H313"/>
    <mergeCell ref="K305:L305"/>
    <mergeCell ref="K306:L306"/>
    <mergeCell ref="K310:L310"/>
    <mergeCell ref="K313:L313"/>
    <mergeCell ref="A331:H331"/>
    <mergeCell ref="I331:J331"/>
    <mergeCell ref="K331:L331"/>
    <mergeCell ref="N332:O332"/>
    <mergeCell ref="I314:J314"/>
    <mergeCell ref="N327:O327"/>
    <mergeCell ref="A247:H247"/>
    <mergeCell ref="K247:L247"/>
    <mergeCell ref="N247:O247"/>
    <mergeCell ref="A248:H248"/>
    <mergeCell ref="I248:J248"/>
    <mergeCell ref="K163:L163"/>
    <mergeCell ref="A163:H163"/>
    <mergeCell ref="N163:O163"/>
    <mergeCell ref="N161:O161"/>
    <mergeCell ref="A162:H162"/>
    <mergeCell ref="I162:J162"/>
    <mergeCell ref="I1:P1"/>
    <mergeCell ref="I83:P83"/>
    <mergeCell ref="I250:P250"/>
    <mergeCell ref="K248:L248"/>
    <mergeCell ref="N248:O248"/>
    <mergeCell ref="K80:L80"/>
    <mergeCell ref="K98:L98"/>
    <mergeCell ref="K101:L101"/>
    <mergeCell ref="K102:L102"/>
    <mergeCell ref="K104:L104"/>
    <mergeCell ref="K50:L50"/>
    <mergeCell ref="I128:J128"/>
    <mergeCell ref="I65:J65"/>
    <mergeCell ref="N138:O138"/>
    <mergeCell ref="I140:J140"/>
    <mergeCell ref="N143:O143"/>
    <mergeCell ref="I144:J144"/>
    <mergeCell ref="K63:L63"/>
    <mergeCell ref="N331:O331"/>
    <mergeCell ref="N329:O329"/>
    <mergeCell ref="K172:L172"/>
    <mergeCell ref="K265:L265"/>
    <mergeCell ref="K268:L268"/>
    <mergeCell ref="K269:L269"/>
    <mergeCell ref="K327:L327"/>
    <mergeCell ref="K328:L328"/>
    <mergeCell ref="K329:L329"/>
    <mergeCell ref="N313:O313"/>
    <mergeCell ref="K300:L300"/>
    <mergeCell ref="K301:L301"/>
    <mergeCell ref="K302:L302"/>
    <mergeCell ref="N298:O298"/>
    <mergeCell ref="N310:O310"/>
    <mergeCell ref="K284:L284"/>
    <mergeCell ref="K286:L286"/>
    <mergeCell ref="K287:L287"/>
    <mergeCell ref="K288:L288"/>
    <mergeCell ref="N269:O269"/>
    <mergeCell ref="N279:O279"/>
    <mergeCell ref="N259:O259"/>
    <mergeCell ref="N262:O262"/>
    <mergeCell ref="N305:O305"/>
    <mergeCell ref="A324:H324"/>
    <mergeCell ref="I325:J325"/>
    <mergeCell ref="A327:H327"/>
    <mergeCell ref="N300:O300"/>
    <mergeCell ref="N301:O301"/>
    <mergeCell ref="N302:O302"/>
    <mergeCell ref="N303:O303"/>
    <mergeCell ref="N304:O304"/>
    <mergeCell ref="K303:L303"/>
    <mergeCell ref="K304:L304"/>
    <mergeCell ref="I300:J300"/>
    <mergeCell ref="A301:H301"/>
    <mergeCell ref="I302:J302"/>
    <mergeCell ref="I304:J304"/>
    <mergeCell ref="I317:J317"/>
    <mergeCell ref="I318:J318"/>
    <mergeCell ref="I307:J307"/>
    <mergeCell ref="I311:J311"/>
  </mergeCells>
  <pageMargins left="0.7" right="0.7" top="0.75" bottom="0.75" header="0.3" footer="0.3"/>
  <pageSetup paperSize="9" scale="58" fitToHeight="0" orientation="portrait" r:id="rId1"/>
  <rowBreaks count="3" manualBreakCount="3">
    <brk id="82" max="15" man="1"/>
    <brk id="163" max="15" man="1"/>
    <brk id="249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82"/>
  <sheetViews>
    <sheetView workbookViewId="0">
      <selection activeCell="D28" sqref="D28"/>
    </sheetView>
  </sheetViews>
  <sheetFormatPr defaultRowHeight="15"/>
  <cols>
    <col min="1" max="7" width="9.140625" style="274"/>
    <col min="8" max="8" width="20.140625" style="274" customWidth="1"/>
    <col min="9" max="9" width="9.140625" style="274"/>
    <col min="10" max="10" width="16.5703125" style="274" customWidth="1"/>
    <col min="11" max="11" width="9.140625" style="274"/>
    <col min="12" max="12" width="12" style="274" customWidth="1"/>
    <col min="13" max="13" width="18.7109375" style="274" customWidth="1"/>
    <col min="14" max="16384" width="9.140625" style="274"/>
  </cols>
  <sheetData>
    <row r="1" spans="1:13" ht="90" customHeight="1">
      <c r="A1" s="361"/>
      <c r="B1" s="361"/>
      <c r="C1" s="361"/>
      <c r="D1" s="361"/>
      <c r="E1" s="361"/>
      <c r="F1" s="361"/>
      <c r="G1" s="361"/>
      <c r="H1" s="361"/>
      <c r="I1" s="730" t="s">
        <v>154</v>
      </c>
      <c r="J1" s="731"/>
      <c r="K1" s="731"/>
      <c r="L1" s="731"/>
      <c r="M1" s="731"/>
    </row>
    <row r="2" spans="1:13" ht="15.75">
      <c r="A2" s="732" t="s">
        <v>104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359"/>
    </row>
    <row r="3" spans="1:13" ht="15.75">
      <c r="A3" s="733" t="s">
        <v>0</v>
      </c>
      <c r="B3" s="733"/>
      <c r="C3" s="733"/>
      <c r="D3" s="733"/>
      <c r="E3" s="733"/>
      <c r="F3" s="733"/>
      <c r="G3" s="733"/>
      <c r="H3" s="733"/>
      <c r="I3" s="733"/>
      <c r="J3" s="733"/>
      <c r="K3" s="733"/>
      <c r="L3" s="733"/>
      <c r="M3" s="359"/>
    </row>
    <row r="4" spans="1:13" ht="15.75">
      <c r="A4" s="360"/>
      <c r="B4" s="360"/>
      <c r="C4" s="360"/>
      <c r="D4" s="360"/>
      <c r="E4" s="360"/>
      <c r="F4" s="360" t="s">
        <v>153</v>
      </c>
      <c r="G4" s="360"/>
      <c r="H4" s="360"/>
      <c r="I4" s="360"/>
      <c r="J4" s="360"/>
      <c r="K4" s="349" t="s">
        <v>143</v>
      </c>
      <c r="L4" s="349"/>
      <c r="M4" s="359"/>
    </row>
    <row r="5" spans="1:13" ht="15.75">
      <c r="A5" s="314"/>
      <c r="B5" s="313"/>
      <c r="C5" s="734" t="s">
        <v>2</v>
      </c>
      <c r="D5" s="734"/>
      <c r="E5" s="734"/>
      <c r="F5" s="313"/>
      <c r="G5" s="313"/>
      <c r="H5" s="347"/>
      <c r="I5" s="735" t="s">
        <v>3</v>
      </c>
      <c r="J5" s="736"/>
      <c r="K5" s="737" t="s">
        <v>4</v>
      </c>
      <c r="L5" s="738"/>
      <c r="M5" s="334"/>
    </row>
    <row r="6" spans="1:13" ht="15.75">
      <c r="A6" s="297"/>
      <c r="B6" s="283"/>
      <c r="C6" s="283"/>
      <c r="D6" s="283"/>
      <c r="E6" s="283"/>
      <c r="F6" s="283"/>
      <c r="G6" s="283"/>
      <c r="H6" s="282"/>
      <c r="I6" s="283"/>
      <c r="J6" s="282"/>
      <c r="K6" s="745" t="s">
        <v>5</v>
      </c>
      <c r="L6" s="746"/>
      <c r="M6" s="358" t="s">
        <v>6</v>
      </c>
    </row>
    <row r="7" spans="1:13" ht="15.75">
      <c r="A7" s="297"/>
      <c r="B7" s="283"/>
      <c r="C7" s="283"/>
      <c r="D7" s="283"/>
      <c r="E7" s="283"/>
      <c r="F7" s="283"/>
      <c r="G7" s="283"/>
      <c r="H7" s="282"/>
      <c r="I7" s="747" t="s">
        <v>7</v>
      </c>
      <c r="J7" s="748"/>
      <c r="K7" s="751" t="s">
        <v>8</v>
      </c>
      <c r="L7" s="752"/>
      <c r="M7" s="358" t="s">
        <v>9</v>
      </c>
    </row>
    <row r="8" spans="1:13" ht="16.5" thickBot="1">
      <c r="A8" s="314"/>
      <c r="B8" s="313"/>
      <c r="C8" s="313"/>
      <c r="D8" s="313"/>
      <c r="E8" s="313"/>
      <c r="F8" s="313"/>
      <c r="G8" s="313"/>
      <c r="H8" s="347"/>
      <c r="I8" s="753">
        <v>367.55</v>
      </c>
      <c r="J8" s="754"/>
      <c r="K8" s="755"/>
      <c r="L8" s="756"/>
      <c r="M8" s="357"/>
    </row>
    <row r="9" spans="1:13" ht="15.75">
      <c r="A9" s="346" t="s">
        <v>10</v>
      </c>
      <c r="B9" s="329"/>
      <c r="C9" s="329"/>
      <c r="D9" s="329"/>
      <c r="E9" s="329"/>
      <c r="F9" s="329"/>
      <c r="G9" s="329"/>
      <c r="H9" s="356"/>
      <c r="I9" s="328"/>
      <c r="J9" s="327"/>
      <c r="K9" s="739">
        <f>K12+K15</f>
        <v>7.8000000000000007</v>
      </c>
      <c r="L9" s="740"/>
      <c r="M9" s="326">
        <f>K9*12*I8</f>
        <v>34402.680000000008</v>
      </c>
    </row>
    <row r="10" spans="1:13" ht="15.75">
      <c r="A10" s="355" t="s">
        <v>11</v>
      </c>
      <c r="B10" s="354"/>
      <c r="C10" s="354"/>
      <c r="D10" s="354"/>
      <c r="E10" s="354"/>
      <c r="F10" s="354"/>
      <c r="G10" s="354"/>
      <c r="H10" s="353"/>
      <c r="I10" s="283"/>
      <c r="J10" s="282"/>
      <c r="K10" s="281"/>
      <c r="L10" s="280"/>
      <c r="M10" s="352"/>
    </row>
    <row r="11" spans="1:13" ht="16.5" thickBot="1">
      <c r="A11" s="342" t="s">
        <v>12</v>
      </c>
      <c r="B11" s="351"/>
      <c r="C11" s="351"/>
      <c r="D11" s="351"/>
      <c r="E11" s="351"/>
      <c r="F11" s="351"/>
      <c r="G11" s="351"/>
      <c r="H11" s="350"/>
      <c r="I11" s="324"/>
      <c r="J11" s="323"/>
      <c r="K11" s="322"/>
      <c r="L11" s="321"/>
      <c r="M11" s="320"/>
    </row>
    <row r="12" spans="1:13" ht="15.75">
      <c r="A12" s="308" t="s">
        <v>13</v>
      </c>
      <c r="B12" s="316"/>
      <c r="C12" s="316"/>
      <c r="D12" s="316"/>
      <c r="E12" s="316"/>
      <c r="F12" s="316"/>
      <c r="G12" s="316"/>
      <c r="H12" s="318"/>
      <c r="I12" s="741" t="s">
        <v>14</v>
      </c>
      <c r="J12" s="742"/>
      <c r="K12" s="749">
        <v>4.6500000000000004</v>
      </c>
      <c r="L12" s="750"/>
      <c r="M12" s="279">
        <f>K12*12*I8</f>
        <v>20509.29</v>
      </c>
    </row>
    <row r="13" spans="1:13" ht="15.75">
      <c r="A13" s="289" t="s">
        <v>15</v>
      </c>
      <c r="B13" s="283"/>
      <c r="C13" s="283"/>
      <c r="D13" s="283"/>
      <c r="E13" s="283"/>
      <c r="F13" s="283"/>
      <c r="G13" s="283"/>
      <c r="H13" s="282"/>
      <c r="I13" s="747" t="s">
        <v>16</v>
      </c>
      <c r="J13" s="748"/>
      <c r="K13" s="312"/>
      <c r="L13" s="280"/>
      <c r="M13" s="279"/>
    </row>
    <row r="14" spans="1:13" ht="15.75">
      <c r="A14" s="308" t="s">
        <v>17</v>
      </c>
      <c r="B14" s="316"/>
      <c r="C14" s="316"/>
      <c r="D14" s="316"/>
      <c r="E14" s="316"/>
      <c r="F14" s="316"/>
      <c r="G14" s="316"/>
      <c r="H14" s="318"/>
      <c r="I14" s="741"/>
      <c r="J14" s="742"/>
      <c r="K14" s="312"/>
      <c r="L14" s="280"/>
      <c r="M14" s="279"/>
    </row>
    <row r="15" spans="1:13" ht="15.75">
      <c r="A15" s="308" t="s">
        <v>18</v>
      </c>
      <c r="B15" s="316"/>
      <c r="C15" s="316"/>
      <c r="D15" s="316"/>
      <c r="E15" s="316"/>
      <c r="F15" s="316"/>
      <c r="G15" s="316"/>
      <c r="H15" s="318"/>
      <c r="I15" s="743" t="s">
        <v>19</v>
      </c>
      <c r="J15" s="744"/>
      <c r="K15" s="745">
        <v>3.15</v>
      </c>
      <c r="L15" s="746"/>
      <c r="M15" s="279">
        <f>K15*12*I8</f>
        <v>13893.39</v>
      </c>
    </row>
    <row r="16" spans="1:13" ht="15.75">
      <c r="A16" s="305" t="s">
        <v>20</v>
      </c>
      <c r="B16" s="302"/>
      <c r="C16" s="302"/>
      <c r="D16" s="302"/>
      <c r="E16" s="302"/>
      <c r="F16" s="302"/>
      <c r="G16" s="302"/>
      <c r="H16" s="301"/>
      <c r="I16" s="747" t="s">
        <v>16</v>
      </c>
      <c r="J16" s="748"/>
      <c r="K16" s="349"/>
      <c r="L16" s="348"/>
      <c r="M16" s="279"/>
    </row>
    <row r="17" spans="1:13" ht="15.75">
      <c r="A17" s="300" t="s">
        <v>21</v>
      </c>
      <c r="B17" s="313"/>
      <c r="C17" s="313"/>
      <c r="D17" s="313"/>
      <c r="E17" s="313"/>
      <c r="F17" s="313"/>
      <c r="G17" s="313"/>
      <c r="H17" s="347"/>
      <c r="I17" s="747"/>
      <c r="J17" s="748"/>
      <c r="K17" s="312"/>
      <c r="L17" s="280"/>
      <c r="M17" s="279"/>
    </row>
    <row r="18" spans="1:13" ht="16.5" thickBot="1">
      <c r="A18" s="308" t="s">
        <v>22</v>
      </c>
      <c r="B18" s="307"/>
      <c r="C18" s="307"/>
      <c r="D18" s="307"/>
      <c r="E18" s="307"/>
      <c r="F18" s="307"/>
      <c r="G18" s="307"/>
      <c r="H18" s="306"/>
      <c r="I18" s="316"/>
      <c r="J18" s="318"/>
      <c r="K18" s="762"/>
      <c r="L18" s="763"/>
      <c r="M18" s="279"/>
    </row>
    <row r="19" spans="1:13" ht="15.75">
      <c r="A19" s="346" t="s">
        <v>23</v>
      </c>
      <c r="B19" s="345"/>
      <c r="C19" s="345"/>
      <c r="D19" s="345"/>
      <c r="E19" s="345"/>
      <c r="F19" s="345"/>
      <c r="G19" s="345"/>
      <c r="H19" s="344"/>
      <c r="I19" s="328"/>
      <c r="J19" s="343"/>
      <c r="K19" s="764">
        <f>K21+K26+K29</f>
        <v>6.48</v>
      </c>
      <c r="L19" s="740"/>
      <c r="M19" s="326">
        <f>K19*12*I8</f>
        <v>28580.688000000002</v>
      </c>
    </row>
    <row r="20" spans="1:13" ht="16.5" thickBot="1">
      <c r="A20" s="342" t="s">
        <v>24</v>
      </c>
      <c r="B20" s="341"/>
      <c r="C20" s="341"/>
      <c r="D20" s="341"/>
      <c r="E20" s="341"/>
      <c r="F20" s="341"/>
      <c r="G20" s="341"/>
      <c r="H20" s="340"/>
      <c r="I20" s="324"/>
      <c r="J20" s="339"/>
      <c r="K20" s="322"/>
      <c r="L20" s="321"/>
      <c r="M20" s="320"/>
    </row>
    <row r="21" spans="1:13" ht="15.75">
      <c r="A21" s="289" t="s">
        <v>25</v>
      </c>
      <c r="B21" s="288"/>
      <c r="C21" s="288"/>
      <c r="D21" s="288"/>
      <c r="E21" s="288"/>
      <c r="F21" s="288"/>
      <c r="G21" s="288"/>
      <c r="H21" s="286"/>
      <c r="I21" s="747" t="s">
        <v>14</v>
      </c>
      <c r="J21" s="748"/>
      <c r="K21" s="749">
        <v>2.98</v>
      </c>
      <c r="L21" s="750"/>
      <c r="M21" s="279">
        <f>K21*12*I8</f>
        <v>13143.588</v>
      </c>
    </row>
    <row r="22" spans="1:13" ht="15.75">
      <c r="A22" s="308" t="s">
        <v>26</v>
      </c>
      <c r="B22" s="307"/>
      <c r="C22" s="307"/>
      <c r="D22" s="307"/>
      <c r="E22" s="307"/>
      <c r="F22" s="307"/>
      <c r="G22" s="307"/>
      <c r="H22" s="306"/>
      <c r="I22" s="338"/>
      <c r="J22" s="337"/>
      <c r="K22" s="312"/>
      <c r="L22" s="280"/>
      <c r="M22" s="279"/>
    </row>
    <row r="23" spans="1:13" ht="15.75">
      <c r="A23" s="289" t="s">
        <v>15</v>
      </c>
      <c r="B23" s="283"/>
      <c r="C23" s="283"/>
      <c r="D23" s="283"/>
      <c r="E23" s="283"/>
      <c r="F23" s="283"/>
      <c r="G23" s="283"/>
      <c r="H23" s="282"/>
      <c r="I23" s="747" t="s">
        <v>16</v>
      </c>
      <c r="J23" s="748"/>
      <c r="K23" s="312"/>
      <c r="L23" s="280"/>
      <c r="M23" s="279"/>
    </row>
    <row r="24" spans="1:13" ht="15.75">
      <c r="A24" s="308" t="s">
        <v>17</v>
      </c>
      <c r="B24" s="316"/>
      <c r="C24" s="316"/>
      <c r="D24" s="316"/>
      <c r="E24" s="316"/>
      <c r="F24" s="316"/>
      <c r="G24" s="316"/>
      <c r="H24" s="318"/>
      <c r="I24" s="741"/>
      <c r="J24" s="742"/>
      <c r="K24" s="312"/>
      <c r="L24" s="280"/>
      <c r="M24" s="279"/>
    </row>
    <row r="25" spans="1:13" ht="15.75">
      <c r="A25" s="305" t="s">
        <v>27</v>
      </c>
      <c r="B25" s="302"/>
      <c r="C25" s="301"/>
      <c r="D25" s="283"/>
      <c r="E25" s="283"/>
      <c r="F25" s="283"/>
      <c r="G25" s="283"/>
      <c r="H25" s="282"/>
      <c r="I25" s="747" t="s">
        <v>16</v>
      </c>
      <c r="J25" s="748"/>
      <c r="K25" s="312"/>
      <c r="L25" s="280"/>
      <c r="M25" s="279"/>
    </row>
    <row r="26" spans="1:13" ht="15.75">
      <c r="A26" s="289" t="s">
        <v>28</v>
      </c>
      <c r="B26" s="283"/>
      <c r="C26" s="283"/>
      <c r="D26" s="302"/>
      <c r="E26" s="302"/>
      <c r="F26" s="302"/>
      <c r="G26" s="302"/>
      <c r="H26" s="301"/>
      <c r="I26" s="743" t="s">
        <v>19</v>
      </c>
      <c r="J26" s="744"/>
      <c r="K26" s="745">
        <v>1.65</v>
      </c>
      <c r="L26" s="746"/>
      <c r="M26" s="279">
        <f>K26*12*I8</f>
        <v>7277.4899999999989</v>
      </c>
    </row>
    <row r="27" spans="1:13" ht="15.75">
      <c r="A27" s="300" t="s">
        <v>29</v>
      </c>
      <c r="B27" s="299"/>
      <c r="C27" s="299"/>
      <c r="D27" s="299"/>
      <c r="E27" s="299"/>
      <c r="F27" s="299"/>
      <c r="G27" s="299"/>
      <c r="H27" s="298"/>
      <c r="I27" s="735" t="s">
        <v>30</v>
      </c>
      <c r="J27" s="736"/>
      <c r="K27" s="312"/>
      <c r="L27" s="280"/>
      <c r="M27" s="279"/>
    </row>
    <row r="28" spans="1:13" ht="15.75">
      <c r="A28" s="308"/>
      <c r="B28" s="307"/>
      <c r="C28" s="307"/>
      <c r="D28" s="307"/>
      <c r="E28" s="307"/>
      <c r="F28" s="307"/>
      <c r="G28" s="307"/>
      <c r="H28" s="306"/>
      <c r="I28" s="316" t="s">
        <v>31</v>
      </c>
      <c r="J28" s="318"/>
      <c r="K28" s="312"/>
      <c r="L28" s="280"/>
      <c r="M28" s="279"/>
    </row>
    <row r="29" spans="1:13" ht="15.75">
      <c r="A29" s="300" t="s">
        <v>32</v>
      </c>
      <c r="B29" s="299"/>
      <c r="C29" s="299"/>
      <c r="D29" s="299"/>
      <c r="E29" s="299"/>
      <c r="F29" s="299"/>
      <c r="G29" s="299"/>
      <c r="H29" s="298"/>
      <c r="I29" s="735" t="s">
        <v>19</v>
      </c>
      <c r="J29" s="736"/>
      <c r="K29" s="745">
        <v>1.85</v>
      </c>
      <c r="L29" s="746"/>
      <c r="M29" s="279">
        <f>K29*12*I8</f>
        <v>8159.6100000000015</v>
      </c>
    </row>
    <row r="30" spans="1:13" ht="15.75">
      <c r="A30" s="308" t="s">
        <v>33</v>
      </c>
      <c r="B30" s="307"/>
      <c r="C30" s="307"/>
      <c r="D30" s="307"/>
      <c r="E30" s="307"/>
      <c r="F30" s="307"/>
      <c r="G30" s="307"/>
      <c r="H30" s="306"/>
      <c r="I30" s="316"/>
      <c r="J30" s="318"/>
      <c r="K30" s="312"/>
      <c r="L30" s="280"/>
      <c r="M30" s="279"/>
    </row>
    <row r="31" spans="1:13" ht="15.75">
      <c r="A31" s="300" t="s">
        <v>34</v>
      </c>
      <c r="B31" s="299"/>
      <c r="C31" s="299"/>
      <c r="D31" s="299"/>
      <c r="E31" s="299"/>
      <c r="F31" s="299"/>
      <c r="G31" s="299"/>
      <c r="H31" s="298"/>
      <c r="I31" s="747" t="s">
        <v>16</v>
      </c>
      <c r="J31" s="748"/>
      <c r="K31" s="312"/>
      <c r="L31" s="280"/>
      <c r="M31" s="279"/>
    </row>
    <row r="32" spans="1:13" ht="15.75">
      <c r="A32" s="300" t="s">
        <v>35</v>
      </c>
      <c r="B32" s="299"/>
      <c r="C32" s="299"/>
      <c r="D32" s="299"/>
      <c r="E32" s="299"/>
      <c r="F32" s="299"/>
      <c r="G32" s="299"/>
      <c r="H32" s="298"/>
      <c r="I32" s="735" t="s">
        <v>36</v>
      </c>
      <c r="J32" s="736"/>
      <c r="K32" s="336"/>
      <c r="L32" s="335"/>
      <c r="M32" s="334"/>
    </row>
    <row r="33" spans="1:13" ht="16.5" thickBot="1">
      <c r="A33" s="308"/>
      <c r="B33" s="307"/>
      <c r="C33" s="307"/>
      <c r="D33" s="307"/>
      <c r="E33" s="307"/>
      <c r="F33" s="307"/>
      <c r="G33" s="307"/>
      <c r="H33" s="306"/>
      <c r="I33" s="765" t="s">
        <v>37</v>
      </c>
      <c r="J33" s="766"/>
      <c r="K33" s="333"/>
      <c r="L33" s="332"/>
      <c r="M33" s="331"/>
    </row>
    <row r="34" spans="1:13" ht="15.75">
      <c r="A34" s="330" t="s">
        <v>38</v>
      </c>
      <c r="B34" s="329"/>
      <c r="C34" s="329"/>
      <c r="D34" s="329"/>
      <c r="E34" s="329"/>
      <c r="F34" s="329"/>
      <c r="G34" s="328"/>
      <c r="H34" s="327"/>
      <c r="I34" s="328"/>
      <c r="J34" s="327"/>
      <c r="K34" s="767">
        <f>K36+K43+K51+K55+K56+K60</f>
        <v>33.71</v>
      </c>
      <c r="L34" s="740"/>
      <c r="M34" s="326">
        <f>M36+M43+M51+M55+M56+M60</f>
        <v>148681.326</v>
      </c>
    </row>
    <row r="35" spans="1:13" ht="16.5" thickBot="1">
      <c r="A35" s="325"/>
      <c r="B35" s="324"/>
      <c r="C35" s="324"/>
      <c r="D35" s="324"/>
      <c r="E35" s="324"/>
      <c r="F35" s="324"/>
      <c r="G35" s="324"/>
      <c r="H35" s="323"/>
      <c r="I35" s="324"/>
      <c r="J35" s="323"/>
      <c r="K35" s="322"/>
      <c r="L35" s="321"/>
      <c r="M35" s="320"/>
    </row>
    <row r="36" spans="1:13" ht="16.5" thickBot="1">
      <c r="A36" s="757" t="s">
        <v>39</v>
      </c>
      <c r="B36" s="758"/>
      <c r="C36" s="758"/>
      <c r="D36" s="758"/>
      <c r="E36" s="758"/>
      <c r="F36" s="758"/>
      <c r="G36" s="758"/>
      <c r="H36" s="759"/>
      <c r="I36" s="292"/>
      <c r="J36" s="291"/>
      <c r="K36" s="760">
        <f>K37+K38+K39+K41+K42</f>
        <v>7.48</v>
      </c>
      <c r="L36" s="761"/>
      <c r="M36" s="290">
        <f>K36*12*I8</f>
        <v>32991.288</v>
      </c>
    </row>
    <row r="37" spans="1:13" ht="15.75">
      <c r="A37" s="308" t="s">
        <v>40</v>
      </c>
      <c r="B37" s="307"/>
      <c r="C37" s="307"/>
      <c r="D37" s="307"/>
      <c r="E37" s="307"/>
      <c r="F37" s="307"/>
      <c r="G37" s="307"/>
      <c r="H37" s="306"/>
      <c r="I37" s="741" t="s">
        <v>41</v>
      </c>
      <c r="J37" s="742"/>
      <c r="K37" s="749">
        <v>1.63</v>
      </c>
      <c r="L37" s="750"/>
      <c r="M37" s="279">
        <f>K37*12*I8</f>
        <v>7189.2779999999993</v>
      </c>
    </row>
    <row r="38" spans="1:13" ht="15.75">
      <c r="A38" s="305" t="s">
        <v>42</v>
      </c>
      <c r="B38" s="304"/>
      <c r="C38" s="304"/>
      <c r="D38" s="304"/>
      <c r="E38" s="304"/>
      <c r="F38" s="304"/>
      <c r="G38" s="304"/>
      <c r="H38" s="303"/>
      <c r="I38" s="743" t="s">
        <v>43</v>
      </c>
      <c r="J38" s="744"/>
      <c r="K38" s="745">
        <v>3.77</v>
      </c>
      <c r="L38" s="746"/>
      <c r="M38" s="279">
        <f>K38*12*I8</f>
        <v>16627.962</v>
      </c>
    </row>
    <row r="39" spans="1:13" ht="15.75">
      <c r="A39" s="300" t="s">
        <v>44</v>
      </c>
      <c r="B39" s="299"/>
      <c r="C39" s="299"/>
      <c r="D39" s="299"/>
      <c r="E39" s="299"/>
      <c r="F39" s="299"/>
      <c r="G39" s="299"/>
      <c r="H39" s="298"/>
      <c r="I39" s="735" t="s">
        <v>19</v>
      </c>
      <c r="J39" s="736"/>
      <c r="K39" s="745">
        <v>0.48</v>
      </c>
      <c r="L39" s="746"/>
      <c r="M39" s="279">
        <f>K39*12*I8</f>
        <v>2117.0880000000002</v>
      </c>
    </row>
    <row r="40" spans="1:13" ht="15.75">
      <c r="A40" s="319" t="s">
        <v>45</v>
      </c>
      <c r="B40" s="316"/>
      <c r="C40" s="316"/>
      <c r="D40" s="316"/>
      <c r="E40" s="307"/>
      <c r="F40" s="307"/>
      <c r="G40" s="307"/>
      <c r="H40" s="306"/>
      <c r="I40" s="316"/>
      <c r="J40" s="318"/>
      <c r="K40" s="281"/>
      <c r="L40" s="280"/>
      <c r="M40" s="279"/>
    </row>
    <row r="41" spans="1:13" ht="15.75">
      <c r="A41" s="305" t="s">
        <v>46</v>
      </c>
      <c r="B41" s="304"/>
      <c r="C41" s="304"/>
      <c r="D41" s="304"/>
      <c r="E41" s="304"/>
      <c r="F41" s="304"/>
      <c r="G41" s="304"/>
      <c r="H41" s="303"/>
      <c r="I41" s="743" t="s">
        <v>14</v>
      </c>
      <c r="J41" s="744"/>
      <c r="K41" s="745">
        <v>0.17</v>
      </c>
      <c r="L41" s="746"/>
      <c r="M41" s="279">
        <f>K41*12*I8</f>
        <v>749.80200000000002</v>
      </c>
    </row>
    <row r="42" spans="1:13" ht="16.5" thickBot="1">
      <c r="A42" s="300" t="s">
        <v>47</v>
      </c>
      <c r="B42" s="299"/>
      <c r="C42" s="299"/>
      <c r="D42" s="299"/>
      <c r="E42" s="299"/>
      <c r="F42" s="299"/>
      <c r="G42" s="299"/>
      <c r="H42" s="298"/>
      <c r="I42" s="768" t="s">
        <v>14</v>
      </c>
      <c r="J42" s="769"/>
      <c r="K42" s="770">
        <v>1.43</v>
      </c>
      <c r="L42" s="771"/>
      <c r="M42" s="279">
        <f>K42*12*I8</f>
        <v>6307.1580000000004</v>
      </c>
    </row>
    <row r="43" spans="1:13" ht="16.5" thickBot="1">
      <c r="A43" s="772" t="s">
        <v>48</v>
      </c>
      <c r="B43" s="773"/>
      <c r="C43" s="773"/>
      <c r="D43" s="773"/>
      <c r="E43" s="773"/>
      <c r="F43" s="773"/>
      <c r="G43" s="773"/>
      <c r="H43" s="774"/>
      <c r="I43" s="292"/>
      <c r="J43" s="291"/>
      <c r="K43" s="775">
        <f>K44+K45+K47+K48+K49+K50</f>
        <v>3.8299999999999996</v>
      </c>
      <c r="L43" s="761"/>
      <c r="M43" s="290">
        <f>K43*12*I8</f>
        <v>16892.597999999998</v>
      </c>
    </row>
    <row r="44" spans="1:13" ht="15.75">
      <c r="A44" s="317" t="s">
        <v>49</v>
      </c>
      <c r="B44" s="316"/>
      <c r="C44" s="316"/>
      <c r="D44" s="316"/>
      <c r="E44" s="316"/>
      <c r="F44" s="307"/>
      <c r="G44" s="307"/>
      <c r="H44" s="306"/>
      <c r="I44" s="315"/>
      <c r="J44" s="282"/>
      <c r="K44" s="749">
        <v>0.28000000000000003</v>
      </c>
      <c r="L44" s="750"/>
      <c r="M44" s="279">
        <f>K44*12*I8</f>
        <v>1234.9680000000001</v>
      </c>
    </row>
    <row r="45" spans="1:13" ht="15.75">
      <c r="A45" s="314" t="s">
        <v>50</v>
      </c>
      <c r="B45" s="313"/>
      <c r="C45" s="313"/>
      <c r="D45" s="313"/>
      <c r="E45" s="313"/>
      <c r="F45" s="299"/>
      <c r="G45" s="299"/>
      <c r="H45" s="298"/>
      <c r="I45" s="747" t="s">
        <v>51</v>
      </c>
      <c r="J45" s="748"/>
      <c r="K45" s="745">
        <v>1.65</v>
      </c>
      <c r="L45" s="746"/>
      <c r="M45" s="279">
        <f>K45*12*I8</f>
        <v>7277.4899999999989</v>
      </c>
    </row>
    <row r="46" spans="1:13" ht="15.75">
      <c r="A46" s="308" t="s">
        <v>52</v>
      </c>
      <c r="B46" s="307"/>
      <c r="C46" s="307"/>
      <c r="D46" s="307"/>
      <c r="E46" s="307"/>
      <c r="F46" s="307"/>
      <c r="G46" s="307"/>
      <c r="H46" s="306"/>
      <c r="I46" s="741" t="s">
        <v>53</v>
      </c>
      <c r="J46" s="742"/>
      <c r="K46" s="312"/>
      <c r="L46" s="280"/>
      <c r="M46" s="279"/>
    </row>
    <row r="47" spans="1:13" ht="15.75">
      <c r="A47" s="305" t="s">
        <v>54</v>
      </c>
      <c r="B47" s="304"/>
      <c r="C47" s="304"/>
      <c r="D47" s="304"/>
      <c r="E47" s="304"/>
      <c r="F47" s="304"/>
      <c r="G47" s="304"/>
      <c r="H47" s="303"/>
      <c r="I47" s="743" t="s">
        <v>55</v>
      </c>
      <c r="J47" s="744"/>
      <c r="K47" s="745">
        <v>0.95</v>
      </c>
      <c r="L47" s="746"/>
      <c r="M47" s="279">
        <f>K47*12*I8</f>
        <v>4190.07</v>
      </c>
    </row>
    <row r="48" spans="1:13" ht="15.75">
      <c r="A48" s="305" t="s">
        <v>56</v>
      </c>
      <c r="B48" s="304"/>
      <c r="C48" s="304"/>
      <c r="D48" s="304"/>
      <c r="E48" s="304"/>
      <c r="F48" s="304"/>
      <c r="G48" s="304"/>
      <c r="H48" s="303"/>
      <c r="I48" s="743" t="s">
        <v>57</v>
      </c>
      <c r="J48" s="744"/>
      <c r="K48" s="745">
        <v>0.38</v>
      </c>
      <c r="L48" s="746"/>
      <c r="M48" s="279">
        <f>K48*12*I8</f>
        <v>1676.0280000000002</v>
      </c>
    </row>
    <row r="49" spans="1:13" ht="15.75">
      <c r="A49" s="300" t="s">
        <v>58</v>
      </c>
      <c r="B49" s="299"/>
      <c r="C49" s="299"/>
      <c r="D49" s="299"/>
      <c r="E49" s="299"/>
      <c r="F49" s="299"/>
      <c r="G49" s="299"/>
      <c r="H49" s="298"/>
      <c r="I49" s="743" t="s">
        <v>59</v>
      </c>
      <c r="J49" s="744"/>
      <c r="K49" s="762">
        <v>0.27</v>
      </c>
      <c r="L49" s="763"/>
      <c r="M49" s="279">
        <f>K49*12*I8</f>
        <v>1190.8620000000001</v>
      </c>
    </row>
    <row r="50" spans="1:13" ht="16.5" thickBot="1">
      <c r="A50" s="300" t="s">
        <v>60</v>
      </c>
      <c r="B50" s="299"/>
      <c r="C50" s="299"/>
      <c r="D50" s="299"/>
      <c r="E50" s="299"/>
      <c r="F50" s="299"/>
      <c r="G50" s="299"/>
      <c r="H50" s="298"/>
      <c r="I50" s="768" t="s">
        <v>61</v>
      </c>
      <c r="J50" s="769"/>
      <c r="K50" s="782">
        <v>0.3</v>
      </c>
      <c r="L50" s="783"/>
      <c r="M50" s="311">
        <f>K50*12*I8</f>
        <v>1323.1799999999998</v>
      </c>
    </row>
    <row r="51" spans="1:13" ht="16.5" thickBot="1">
      <c r="A51" s="772" t="s">
        <v>109</v>
      </c>
      <c r="B51" s="773"/>
      <c r="C51" s="773"/>
      <c r="D51" s="773"/>
      <c r="E51" s="773"/>
      <c r="F51" s="773"/>
      <c r="G51" s="773"/>
      <c r="H51" s="774"/>
      <c r="I51" s="310"/>
      <c r="J51" s="309"/>
      <c r="K51" s="776">
        <f>K52+K53+K54</f>
        <v>1.91</v>
      </c>
      <c r="L51" s="777"/>
      <c r="M51" s="290">
        <f>K51*12*I8</f>
        <v>8424.2459999999992</v>
      </c>
    </row>
    <row r="52" spans="1:13" ht="15.75">
      <c r="A52" s="308" t="s">
        <v>63</v>
      </c>
      <c r="B52" s="307"/>
      <c r="C52" s="307"/>
      <c r="D52" s="307"/>
      <c r="E52" s="307"/>
      <c r="F52" s="307"/>
      <c r="G52" s="307"/>
      <c r="H52" s="306"/>
      <c r="I52" s="778" t="s">
        <v>64</v>
      </c>
      <c r="J52" s="779"/>
      <c r="K52" s="780">
        <v>0.9</v>
      </c>
      <c r="L52" s="781"/>
      <c r="M52" s="279">
        <f>K52*12*I8</f>
        <v>3969.5400000000004</v>
      </c>
    </row>
    <row r="53" spans="1:13" ht="15.75">
      <c r="A53" s="305" t="s">
        <v>65</v>
      </c>
      <c r="B53" s="304"/>
      <c r="C53" s="304"/>
      <c r="D53" s="304"/>
      <c r="E53" s="304"/>
      <c r="F53" s="304"/>
      <c r="G53" s="304"/>
      <c r="H53" s="303"/>
      <c r="I53" s="302" t="s">
        <v>66</v>
      </c>
      <c r="J53" s="301"/>
      <c r="K53" s="762">
        <v>0.77</v>
      </c>
      <c r="L53" s="763"/>
      <c r="M53" s="279">
        <f>K53*12*I8</f>
        <v>3396.1620000000003</v>
      </c>
    </row>
    <row r="54" spans="1:13" ht="16.5" thickBot="1">
      <c r="A54" s="300" t="s">
        <v>58</v>
      </c>
      <c r="B54" s="299"/>
      <c r="C54" s="299"/>
      <c r="D54" s="299"/>
      <c r="E54" s="299"/>
      <c r="F54" s="299"/>
      <c r="G54" s="299"/>
      <c r="H54" s="298"/>
      <c r="I54" s="768" t="s">
        <v>59</v>
      </c>
      <c r="J54" s="769"/>
      <c r="K54" s="782">
        <v>0.24</v>
      </c>
      <c r="L54" s="783"/>
      <c r="M54" s="279">
        <f>K54*12*I8</f>
        <v>1058.5440000000001</v>
      </c>
    </row>
    <row r="55" spans="1:13" ht="16.5" thickBot="1">
      <c r="A55" s="296" t="s">
        <v>108</v>
      </c>
      <c r="B55" s="295"/>
      <c r="C55" s="295"/>
      <c r="D55" s="295"/>
      <c r="E55" s="295"/>
      <c r="F55" s="295"/>
      <c r="G55" s="295"/>
      <c r="H55" s="294"/>
      <c r="I55" s="786" t="s">
        <v>68</v>
      </c>
      <c r="J55" s="787"/>
      <c r="K55" s="775">
        <v>18.09</v>
      </c>
      <c r="L55" s="777"/>
      <c r="M55" s="290">
        <f>K55*12*I8</f>
        <v>79787.754000000001</v>
      </c>
    </row>
    <row r="56" spans="1:13" ht="16.5" thickBot="1">
      <c r="A56" s="757" t="s">
        <v>107</v>
      </c>
      <c r="B56" s="758"/>
      <c r="C56" s="758"/>
      <c r="D56" s="758"/>
      <c r="E56" s="758"/>
      <c r="F56" s="758"/>
      <c r="G56" s="758"/>
      <c r="H56" s="759"/>
      <c r="I56" s="292"/>
      <c r="J56" s="291"/>
      <c r="K56" s="775">
        <v>2.15</v>
      </c>
      <c r="L56" s="777"/>
      <c r="M56" s="290">
        <f>K56*12*I8</f>
        <v>9482.7899999999991</v>
      </c>
    </row>
    <row r="57" spans="1:13" ht="15.75">
      <c r="A57" s="289" t="s">
        <v>70</v>
      </c>
      <c r="B57" s="288"/>
      <c r="C57" s="288"/>
      <c r="D57" s="288"/>
      <c r="E57" s="288"/>
      <c r="F57" s="288"/>
      <c r="G57" s="288"/>
      <c r="H57" s="286"/>
      <c r="I57" s="784" t="s">
        <v>71</v>
      </c>
      <c r="J57" s="785"/>
      <c r="K57" s="285"/>
      <c r="L57" s="284"/>
      <c r="M57" s="279"/>
    </row>
    <row r="58" spans="1:13" ht="15.75">
      <c r="A58" s="289" t="s">
        <v>72</v>
      </c>
      <c r="B58" s="288"/>
      <c r="C58" s="288"/>
      <c r="D58" s="288"/>
      <c r="E58" s="288"/>
      <c r="F58" s="288"/>
      <c r="G58" s="288"/>
      <c r="H58" s="286"/>
      <c r="I58" s="283"/>
      <c r="J58" s="282"/>
      <c r="K58" s="285"/>
      <c r="L58" s="284"/>
      <c r="M58" s="279"/>
    </row>
    <row r="59" spans="1:13" ht="16.5" thickBot="1">
      <c r="A59" s="289" t="s">
        <v>73</v>
      </c>
      <c r="B59" s="288"/>
      <c r="C59" s="288"/>
      <c r="D59" s="288"/>
      <c r="E59" s="288"/>
      <c r="F59" s="288"/>
      <c r="G59" s="288"/>
      <c r="H59" s="286"/>
      <c r="I59" s="297"/>
      <c r="J59" s="282"/>
      <c r="K59" s="285"/>
      <c r="L59" s="284"/>
      <c r="M59" s="279"/>
    </row>
    <row r="60" spans="1:13" ht="16.5" thickBot="1">
      <c r="A60" s="296" t="s">
        <v>106</v>
      </c>
      <c r="B60" s="295"/>
      <c r="C60" s="295"/>
      <c r="D60" s="295"/>
      <c r="E60" s="295"/>
      <c r="F60" s="295"/>
      <c r="G60" s="295"/>
      <c r="H60" s="294"/>
      <c r="I60" s="292"/>
      <c r="J60" s="291"/>
      <c r="K60" s="775">
        <v>0.25</v>
      </c>
      <c r="L60" s="777"/>
      <c r="M60" s="290">
        <f>K60*12*I8</f>
        <v>1102.6500000000001</v>
      </c>
    </row>
    <row r="61" spans="1:13" ht="15.75">
      <c r="A61" s="289" t="s">
        <v>75</v>
      </c>
      <c r="B61" s="288"/>
      <c r="C61" s="288"/>
      <c r="D61" s="288"/>
      <c r="E61" s="288"/>
      <c r="F61" s="288"/>
      <c r="G61" s="288"/>
      <c r="H61" s="286"/>
      <c r="I61" s="784" t="s">
        <v>14</v>
      </c>
      <c r="J61" s="785"/>
      <c r="K61" s="293"/>
      <c r="L61" s="284"/>
      <c r="M61" s="279"/>
    </row>
    <row r="62" spans="1:13" ht="16.5" thickBot="1">
      <c r="A62" s="289" t="s">
        <v>76</v>
      </c>
      <c r="B62" s="288"/>
      <c r="C62" s="288"/>
      <c r="D62" s="288"/>
      <c r="E62" s="288"/>
      <c r="F62" s="288"/>
      <c r="G62" s="288"/>
      <c r="H62" s="286"/>
      <c r="I62" s="283"/>
      <c r="J62" s="282"/>
      <c r="K62" s="293"/>
      <c r="L62" s="284"/>
      <c r="M62" s="279"/>
    </row>
    <row r="63" spans="1:13" ht="16.5" thickBot="1">
      <c r="A63" s="757" t="s">
        <v>105</v>
      </c>
      <c r="B63" s="758"/>
      <c r="C63" s="758"/>
      <c r="D63" s="758"/>
      <c r="E63" s="758"/>
      <c r="F63" s="758"/>
      <c r="G63" s="758"/>
      <c r="H63" s="759"/>
      <c r="I63" s="292"/>
      <c r="J63" s="291"/>
      <c r="K63" s="775">
        <v>8.65</v>
      </c>
      <c r="L63" s="777"/>
      <c r="M63" s="290">
        <f>K63*12*I8</f>
        <v>38151.69</v>
      </c>
    </row>
    <row r="64" spans="1:13" ht="15.75">
      <c r="A64" s="289" t="s">
        <v>78</v>
      </c>
      <c r="B64" s="287"/>
      <c r="C64" s="287"/>
      <c r="D64" s="287"/>
      <c r="E64" s="287"/>
      <c r="F64" s="288"/>
      <c r="G64" s="287"/>
      <c r="H64" s="286"/>
      <c r="I64" s="747" t="s">
        <v>79</v>
      </c>
      <c r="J64" s="748"/>
      <c r="K64" s="285"/>
      <c r="L64" s="284"/>
      <c r="M64" s="279"/>
    </row>
    <row r="65" spans="1:13" ht="15.75">
      <c r="A65" s="289" t="s">
        <v>80</v>
      </c>
      <c r="B65" s="287"/>
      <c r="C65" s="287"/>
      <c r="D65" s="287"/>
      <c r="E65" s="287"/>
      <c r="F65" s="288"/>
      <c r="G65" s="287"/>
      <c r="H65" s="286"/>
      <c r="I65" s="747" t="s">
        <v>81</v>
      </c>
      <c r="J65" s="748"/>
      <c r="K65" s="285"/>
      <c r="L65" s="284"/>
      <c r="M65" s="279"/>
    </row>
    <row r="66" spans="1:13" ht="15.75">
      <c r="A66" s="289" t="s">
        <v>82</v>
      </c>
      <c r="B66" s="287"/>
      <c r="C66" s="287"/>
      <c r="D66" s="287"/>
      <c r="E66" s="287"/>
      <c r="F66" s="288"/>
      <c r="G66" s="287"/>
      <c r="H66" s="286"/>
      <c r="I66" s="747" t="s">
        <v>83</v>
      </c>
      <c r="J66" s="748"/>
      <c r="K66" s="285"/>
      <c r="L66" s="284"/>
      <c r="M66" s="279"/>
    </row>
    <row r="67" spans="1:13" ht="15.75">
      <c r="A67" s="289" t="s">
        <v>84</v>
      </c>
      <c r="B67" s="287"/>
      <c r="C67" s="287"/>
      <c r="D67" s="287"/>
      <c r="E67" s="287"/>
      <c r="F67" s="288"/>
      <c r="G67" s="287"/>
      <c r="H67" s="286"/>
      <c r="I67" s="747" t="s">
        <v>85</v>
      </c>
      <c r="J67" s="748"/>
      <c r="K67" s="285"/>
      <c r="L67" s="284"/>
      <c r="M67" s="279"/>
    </row>
    <row r="68" spans="1:13" ht="15.75">
      <c r="A68" s="289" t="s">
        <v>86</v>
      </c>
      <c r="B68" s="287"/>
      <c r="C68" s="287"/>
      <c r="D68" s="287"/>
      <c r="E68" s="287"/>
      <c r="F68" s="288"/>
      <c r="G68" s="287"/>
      <c r="H68" s="286"/>
      <c r="I68" s="747" t="s">
        <v>87</v>
      </c>
      <c r="J68" s="748"/>
      <c r="K68" s="285"/>
      <c r="L68" s="284"/>
      <c r="M68" s="279"/>
    </row>
    <row r="69" spans="1:13" ht="15.75">
      <c r="A69" s="289" t="s">
        <v>88</v>
      </c>
      <c r="B69" s="287"/>
      <c r="C69" s="287"/>
      <c r="D69" s="287"/>
      <c r="E69" s="287"/>
      <c r="F69" s="288"/>
      <c r="G69" s="287"/>
      <c r="H69" s="286"/>
      <c r="I69" s="283"/>
      <c r="J69" s="282"/>
      <c r="K69" s="285"/>
      <c r="L69" s="284"/>
      <c r="M69" s="279"/>
    </row>
    <row r="70" spans="1:13" ht="15.75">
      <c r="A70" s="289" t="s">
        <v>89</v>
      </c>
      <c r="B70" s="287"/>
      <c r="C70" s="287"/>
      <c r="D70" s="287"/>
      <c r="E70" s="287"/>
      <c r="F70" s="288"/>
      <c r="G70" s="287"/>
      <c r="H70" s="286"/>
      <c r="I70" s="283"/>
      <c r="J70" s="282"/>
      <c r="K70" s="285"/>
      <c r="L70" s="284"/>
      <c r="M70" s="279"/>
    </row>
    <row r="71" spans="1:13" ht="15.75">
      <c r="A71" s="289" t="s">
        <v>90</v>
      </c>
      <c r="B71" s="287"/>
      <c r="C71" s="287"/>
      <c r="D71" s="287"/>
      <c r="E71" s="287"/>
      <c r="F71" s="288"/>
      <c r="G71" s="287"/>
      <c r="H71" s="286"/>
      <c r="I71" s="283"/>
      <c r="J71" s="282"/>
      <c r="K71" s="285"/>
      <c r="L71" s="284"/>
      <c r="M71" s="279"/>
    </row>
    <row r="72" spans="1:13" ht="15.75">
      <c r="A72" s="289" t="s">
        <v>91</v>
      </c>
      <c r="B72" s="287"/>
      <c r="C72" s="287"/>
      <c r="D72" s="287"/>
      <c r="E72" s="287"/>
      <c r="F72" s="288"/>
      <c r="G72" s="287"/>
      <c r="H72" s="286"/>
      <c r="I72" s="283"/>
      <c r="J72" s="282"/>
      <c r="K72" s="285"/>
      <c r="L72" s="284"/>
      <c r="M72" s="279"/>
    </row>
    <row r="73" spans="1:13" ht="15.75">
      <c r="A73" s="289" t="s">
        <v>92</v>
      </c>
      <c r="B73" s="287"/>
      <c r="C73" s="287"/>
      <c r="D73" s="287"/>
      <c r="E73" s="287"/>
      <c r="F73" s="288"/>
      <c r="G73" s="287"/>
      <c r="H73" s="286"/>
      <c r="I73" s="283"/>
      <c r="J73" s="282"/>
      <c r="K73" s="285"/>
      <c r="L73" s="284"/>
      <c r="M73" s="279"/>
    </row>
    <row r="74" spans="1:13" ht="15.75">
      <c r="A74" s="788" t="s">
        <v>93</v>
      </c>
      <c r="B74" s="789"/>
      <c r="C74" s="789"/>
      <c r="D74" s="789"/>
      <c r="E74" s="789"/>
      <c r="F74" s="789"/>
      <c r="G74" s="789"/>
      <c r="H74" s="790"/>
      <c r="I74" s="283"/>
      <c r="J74" s="282"/>
      <c r="K74" s="281"/>
      <c r="L74" s="280"/>
      <c r="M74" s="279"/>
    </row>
    <row r="75" spans="1:13" ht="15.75">
      <c r="A75" s="278" t="s">
        <v>94</v>
      </c>
      <c r="B75" s="278"/>
      <c r="C75" s="278"/>
      <c r="D75" s="278"/>
      <c r="E75" s="278"/>
      <c r="F75" s="278"/>
      <c r="G75" s="278"/>
      <c r="H75" s="278"/>
      <c r="I75" s="791" t="s">
        <v>95</v>
      </c>
      <c r="J75" s="791"/>
      <c r="K75" s="737"/>
      <c r="L75" s="738"/>
      <c r="M75" s="725"/>
    </row>
    <row r="76" spans="1:13" ht="15.75">
      <c r="A76" s="278" t="s">
        <v>96</v>
      </c>
      <c r="B76" s="278"/>
      <c r="C76" s="278"/>
      <c r="D76" s="278"/>
      <c r="E76" s="278"/>
      <c r="F76" s="278"/>
      <c r="G76" s="278"/>
      <c r="H76" s="278"/>
      <c r="I76" s="276"/>
      <c r="J76" s="276"/>
      <c r="K76" s="751"/>
      <c r="L76" s="752"/>
      <c r="M76" s="726"/>
    </row>
    <row r="77" spans="1:13" ht="15.75">
      <c r="A77" s="792" t="s">
        <v>97</v>
      </c>
      <c r="B77" s="792"/>
      <c r="C77" s="792"/>
      <c r="D77" s="792"/>
      <c r="E77" s="792"/>
      <c r="F77" s="792"/>
      <c r="G77" s="792"/>
      <c r="H77" s="792"/>
      <c r="I77" s="791" t="s">
        <v>98</v>
      </c>
      <c r="J77" s="791"/>
      <c r="K77" s="796">
        <v>1.73</v>
      </c>
      <c r="L77" s="796"/>
      <c r="M77" s="275">
        <f>K77*12*I8</f>
        <v>7630.3379999999997</v>
      </c>
    </row>
    <row r="78" spans="1:13" ht="15.75">
      <c r="A78" s="727" t="s">
        <v>138</v>
      </c>
      <c r="B78" s="728"/>
      <c r="C78" s="728"/>
      <c r="D78" s="728"/>
      <c r="E78" s="728"/>
      <c r="F78" s="728"/>
      <c r="G78" s="728"/>
      <c r="H78" s="729"/>
      <c r="I78" s="791" t="s">
        <v>95</v>
      </c>
      <c r="J78" s="791"/>
      <c r="K78" s="796">
        <v>1.1499999999999999</v>
      </c>
      <c r="L78" s="796"/>
      <c r="M78" s="275">
        <f>K78*I8*12</f>
        <v>5072.1900000000005</v>
      </c>
    </row>
    <row r="79" spans="1:13" ht="15.75">
      <c r="A79" s="727" t="s">
        <v>100</v>
      </c>
      <c r="B79" s="728"/>
      <c r="C79" s="728"/>
      <c r="D79" s="728"/>
      <c r="E79" s="728"/>
      <c r="F79" s="728"/>
      <c r="G79" s="728"/>
      <c r="H79" s="729"/>
      <c r="I79" s="277"/>
      <c r="J79" s="277"/>
      <c r="K79" s="796"/>
      <c r="L79" s="796"/>
      <c r="M79" s="275">
        <f>K79*I8*12</f>
        <v>0</v>
      </c>
    </row>
    <row r="80" spans="1:13" ht="15.75">
      <c r="A80" s="792" t="s">
        <v>137</v>
      </c>
      <c r="B80" s="792"/>
      <c r="C80" s="792"/>
      <c r="D80" s="792"/>
      <c r="E80" s="792"/>
      <c r="F80" s="792"/>
      <c r="G80" s="792"/>
      <c r="H80" s="792"/>
      <c r="I80" s="276"/>
      <c r="J80" s="275"/>
      <c r="K80" s="794">
        <v>56.69</v>
      </c>
      <c r="L80" s="794"/>
      <c r="M80" s="275">
        <f>K80*I8*12</f>
        <v>250036.91400000002</v>
      </c>
    </row>
    <row r="81" spans="1:13" ht="15.75">
      <c r="A81" s="795" t="s">
        <v>136</v>
      </c>
      <c r="B81" s="795"/>
      <c r="C81" s="795"/>
      <c r="D81" s="795"/>
      <c r="E81" s="795"/>
      <c r="F81" s="795"/>
      <c r="G81" s="795"/>
      <c r="H81" s="795"/>
      <c r="I81" s="795"/>
      <c r="J81" s="795"/>
      <c r="K81" s="794">
        <v>2.83</v>
      </c>
      <c r="L81" s="794"/>
      <c r="M81" s="275">
        <f>K81*I8*12</f>
        <v>12481.998</v>
      </c>
    </row>
    <row r="82" spans="1:13" ht="15.75">
      <c r="A82" s="792" t="s">
        <v>135</v>
      </c>
      <c r="B82" s="792"/>
      <c r="C82" s="792"/>
      <c r="D82" s="792"/>
      <c r="E82" s="792"/>
      <c r="F82" s="792"/>
      <c r="G82" s="792"/>
      <c r="H82" s="792"/>
      <c r="I82" s="793"/>
      <c r="J82" s="793"/>
      <c r="K82" s="794">
        <f>K78+K77+K63+K60+K56+K55+K51+K43+K36+K19+K9</f>
        <v>59.519999999999996</v>
      </c>
      <c r="L82" s="794"/>
      <c r="M82" s="275">
        <f>SUM(M80:M81)</f>
        <v>262518.91200000001</v>
      </c>
    </row>
  </sheetData>
  <mergeCells count="103">
    <mergeCell ref="A82:H82"/>
    <mergeCell ref="I82:J82"/>
    <mergeCell ref="K82:L82"/>
    <mergeCell ref="A80:H80"/>
    <mergeCell ref="K80:L80"/>
    <mergeCell ref="A81:H81"/>
    <mergeCell ref="I81:J81"/>
    <mergeCell ref="K81:L81"/>
    <mergeCell ref="K77:L77"/>
    <mergeCell ref="I78:J78"/>
    <mergeCell ref="K78:L78"/>
    <mergeCell ref="K79:L79"/>
    <mergeCell ref="I66:J66"/>
    <mergeCell ref="I67:J67"/>
    <mergeCell ref="I68:J68"/>
    <mergeCell ref="K75:L76"/>
    <mergeCell ref="A74:H74"/>
    <mergeCell ref="I75:J75"/>
    <mergeCell ref="A77:H77"/>
    <mergeCell ref="I77:J77"/>
    <mergeCell ref="I61:J61"/>
    <mergeCell ref="A63:H63"/>
    <mergeCell ref="I64:J64"/>
    <mergeCell ref="I65:J65"/>
    <mergeCell ref="K63:L63"/>
    <mergeCell ref="A56:H56"/>
    <mergeCell ref="K56:L56"/>
    <mergeCell ref="I57:J57"/>
    <mergeCell ref="K60:L60"/>
    <mergeCell ref="K53:L53"/>
    <mergeCell ref="I54:J54"/>
    <mergeCell ref="K54:L54"/>
    <mergeCell ref="I55:J55"/>
    <mergeCell ref="K55:L55"/>
    <mergeCell ref="A51:H51"/>
    <mergeCell ref="K51:L51"/>
    <mergeCell ref="I52:J52"/>
    <mergeCell ref="K52:L52"/>
    <mergeCell ref="I49:J49"/>
    <mergeCell ref="K49:L49"/>
    <mergeCell ref="I50:J50"/>
    <mergeCell ref="K50:L50"/>
    <mergeCell ref="I47:J47"/>
    <mergeCell ref="K47:L47"/>
    <mergeCell ref="I48:J48"/>
    <mergeCell ref="K48:L48"/>
    <mergeCell ref="K44:L44"/>
    <mergeCell ref="I45:J45"/>
    <mergeCell ref="K45:L45"/>
    <mergeCell ref="I46:J46"/>
    <mergeCell ref="I42:J42"/>
    <mergeCell ref="K42:L42"/>
    <mergeCell ref="A43:H43"/>
    <mergeCell ref="K43:L43"/>
    <mergeCell ref="I39:J39"/>
    <mergeCell ref="K39:L39"/>
    <mergeCell ref="I41:J41"/>
    <mergeCell ref="K41:L41"/>
    <mergeCell ref="I37:J37"/>
    <mergeCell ref="K37:L37"/>
    <mergeCell ref="I38:J38"/>
    <mergeCell ref="K38:L38"/>
    <mergeCell ref="I33:J33"/>
    <mergeCell ref="K34:L34"/>
    <mergeCell ref="I23:J23"/>
    <mergeCell ref="I24:J24"/>
    <mergeCell ref="I25:J25"/>
    <mergeCell ref="I26:J26"/>
    <mergeCell ref="K26:L26"/>
    <mergeCell ref="K36:L36"/>
    <mergeCell ref="I27:J27"/>
    <mergeCell ref="I29:J29"/>
    <mergeCell ref="K29:L29"/>
    <mergeCell ref="K18:L18"/>
    <mergeCell ref="K19:L19"/>
    <mergeCell ref="I21:J21"/>
    <mergeCell ref="K21:L21"/>
    <mergeCell ref="I31:J31"/>
    <mergeCell ref="I32:J32"/>
    <mergeCell ref="M75:M76"/>
    <mergeCell ref="A79:H79"/>
    <mergeCell ref="A78:H78"/>
    <mergeCell ref="I1:M1"/>
    <mergeCell ref="A2:L2"/>
    <mergeCell ref="A3:L3"/>
    <mergeCell ref="C5:E5"/>
    <mergeCell ref="I5:J5"/>
    <mergeCell ref="K5:L5"/>
    <mergeCell ref="K9:L9"/>
    <mergeCell ref="I14:J14"/>
    <mergeCell ref="I15:J15"/>
    <mergeCell ref="K15:L15"/>
    <mergeCell ref="I16:J16"/>
    <mergeCell ref="I17:J17"/>
    <mergeCell ref="I12:J12"/>
    <mergeCell ref="K12:L12"/>
    <mergeCell ref="I13:J13"/>
    <mergeCell ref="K6:L6"/>
    <mergeCell ref="I7:J7"/>
    <mergeCell ref="K7:L7"/>
    <mergeCell ref="I8:J8"/>
    <mergeCell ref="K8:L8"/>
    <mergeCell ref="A36:H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M112"/>
  <sheetViews>
    <sheetView zoomScaleNormal="100" workbookViewId="0">
      <selection activeCell="E19" sqref="E19"/>
    </sheetView>
  </sheetViews>
  <sheetFormatPr defaultRowHeight="15.75"/>
  <cols>
    <col min="1" max="7" width="9.140625" style="362"/>
    <col min="8" max="8" width="35.7109375" style="362" customWidth="1"/>
    <col min="9" max="9" width="9.140625" style="362"/>
    <col min="10" max="10" width="20" style="362" customWidth="1"/>
    <col min="11" max="11" width="9.140625" style="362"/>
    <col min="12" max="12" width="15.7109375" style="362" customWidth="1"/>
    <col min="13" max="13" width="17.7109375" style="362" customWidth="1"/>
    <col min="14" max="16384" width="9.140625" style="362"/>
  </cols>
  <sheetData>
    <row r="2" spans="1:13">
      <c r="A2" s="801" t="s">
        <v>104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</row>
    <row r="3" spans="1:13">
      <c r="A3" s="802" t="s">
        <v>0</v>
      </c>
      <c r="B3" s="802"/>
      <c r="C3" s="802"/>
      <c r="D3" s="802"/>
      <c r="E3" s="802"/>
      <c r="F3" s="802"/>
      <c r="G3" s="802"/>
      <c r="H3" s="802"/>
      <c r="I3" s="802"/>
      <c r="J3" s="802"/>
      <c r="K3" s="802"/>
      <c r="L3" s="802"/>
    </row>
    <row r="4" spans="1:13">
      <c r="A4" s="435"/>
      <c r="B4" s="435"/>
      <c r="C4" s="435"/>
      <c r="D4" s="435"/>
      <c r="E4" s="435"/>
      <c r="F4" s="435" t="s">
        <v>156</v>
      </c>
      <c r="G4" s="435"/>
      <c r="H4" s="435"/>
      <c r="I4" s="435"/>
      <c r="J4" s="435"/>
      <c r="K4" s="435"/>
      <c r="L4" s="435" t="s">
        <v>155</v>
      </c>
    </row>
    <row r="5" spans="1:13">
      <c r="A5" s="411"/>
      <c r="B5" s="410"/>
      <c r="C5" s="803" t="s">
        <v>2</v>
      </c>
      <c r="D5" s="803"/>
      <c r="E5" s="803"/>
      <c r="F5" s="410"/>
      <c r="G5" s="410"/>
      <c r="H5" s="433"/>
      <c r="I5" s="804" t="s">
        <v>3</v>
      </c>
      <c r="J5" s="805"/>
      <c r="K5" s="804" t="s">
        <v>4</v>
      </c>
      <c r="L5" s="803"/>
      <c r="M5" s="422"/>
    </row>
    <row r="6" spans="1:13">
      <c r="A6" s="396"/>
      <c r="B6" s="383"/>
      <c r="C6" s="383"/>
      <c r="D6" s="383"/>
      <c r="E6" s="383"/>
      <c r="F6" s="383"/>
      <c r="G6" s="383"/>
      <c r="H6" s="384"/>
      <c r="I6" s="383"/>
      <c r="J6" s="384"/>
      <c r="K6" s="806" t="s">
        <v>5</v>
      </c>
      <c r="L6" s="807"/>
      <c r="M6" s="442" t="s">
        <v>6</v>
      </c>
    </row>
    <row r="7" spans="1:13">
      <c r="A7" s="396"/>
      <c r="B7" s="383"/>
      <c r="C7" s="383"/>
      <c r="D7" s="383"/>
      <c r="E7" s="383"/>
      <c r="F7" s="383"/>
      <c r="G7" s="383"/>
      <c r="H7" s="384"/>
      <c r="I7" s="806" t="s">
        <v>7</v>
      </c>
      <c r="J7" s="808"/>
      <c r="K7" s="797" t="s">
        <v>8</v>
      </c>
      <c r="L7" s="809"/>
      <c r="M7" s="442" t="s">
        <v>9</v>
      </c>
    </row>
    <row r="8" spans="1:13" ht="16.5" thickBot="1">
      <c r="A8" s="411"/>
      <c r="B8" s="410"/>
      <c r="C8" s="410"/>
      <c r="D8" s="410"/>
      <c r="E8" s="410"/>
      <c r="F8" s="410"/>
      <c r="G8" s="410"/>
      <c r="H8" s="433"/>
      <c r="I8" s="810">
        <v>573.79999999999995</v>
      </c>
      <c r="J8" s="811"/>
      <c r="K8" s="812"/>
      <c r="L8" s="813"/>
      <c r="M8" s="441"/>
    </row>
    <row r="9" spans="1:13">
      <c r="A9" s="432" t="s">
        <v>10</v>
      </c>
      <c r="B9" s="419"/>
      <c r="C9" s="419"/>
      <c r="D9" s="419"/>
      <c r="E9" s="419"/>
      <c r="F9" s="419"/>
      <c r="G9" s="419"/>
      <c r="H9" s="440"/>
      <c r="I9" s="379"/>
      <c r="J9" s="418"/>
      <c r="K9" s="814">
        <f>K12+K15</f>
        <v>7.97</v>
      </c>
      <c r="L9" s="815"/>
      <c r="M9" s="365">
        <f>K9*12*I8</f>
        <v>54878.231999999996</v>
      </c>
    </row>
    <row r="10" spans="1:13">
      <c r="A10" s="439" t="s">
        <v>11</v>
      </c>
      <c r="B10" s="434"/>
      <c r="C10" s="434"/>
      <c r="D10" s="434"/>
      <c r="E10" s="434"/>
      <c r="F10" s="434"/>
      <c r="G10" s="434"/>
      <c r="H10" s="438"/>
      <c r="I10" s="383"/>
      <c r="J10" s="384"/>
      <c r="K10" s="383"/>
      <c r="L10" s="383"/>
      <c r="M10" s="382"/>
    </row>
    <row r="11" spans="1:13" ht="16.5" thickBot="1">
      <c r="A11" s="428" t="s">
        <v>12</v>
      </c>
      <c r="B11" s="437"/>
      <c r="C11" s="437"/>
      <c r="D11" s="437"/>
      <c r="E11" s="437"/>
      <c r="F11" s="437"/>
      <c r="G11" s="437"/>
      <c r="H11" s="436"/>
      <c r="I11" s="374"/>
      <c r="J11" s="375"/>
      <c r="K11" s="374"/>
      <c r="L11" s="374"/>
      <c r="M11" s="373"/>
    </row>
    <row r="12" spans="1:13">
      <c r="A12" s="407" t="s">
        <v>13</v>
      </c>
      <c r="B12" s="413"/>
      <c r="C12" s="413"/>
      <c r="D12" s="413"/>
      <c r="E12" s="413"/>
      <c r="F12" s="413"/>
      <c r="G12" s="413"/>
      <c r="H12" s="415"/>
      <c r="I12" s="797" t="s">
        <v>14</v>
      </c>
      <c r="J12" s="798"/>
      <c r="K12" s="799">
        <v>4.7699999999999996</v>
      </c>
      <c r="L12" s="800"/>
      <c r="M12" s="382">
        <f>K12*12*I8</f>
        <v>32844.311999999998</v>
      </c>
    </row>
    <row r="13" spans="1:13">
      <c r="A13" s="389" t="s">
        <v>15</v>
      </c>
      <c r="B13" s="383"/>
      <c r="C13" s="383"/>
      <c r="D13" s="383"/>
      <c r="E13" s="383"/>
      <c r="F13" s="383"/>
      <c r="G13" s="383"/>
      <c r="H13" s="384"/>
      <c r="I13" s="806" t="s">
        <v>16</v>
      </c>
      <c r="J13" s="808"/>
      <c r="L13" s="383"/>
      <c r="M13" s="382"/>
    </row>
    <row r="14" spans="1:13">
      <c r="A14" s="407" t="s">
        <v>17</v>
      </c>
      <c r="B14" s="413"/>
      <c r="C14" s="413"/>
      <c r="D14" s="413"/>
      <c r="E14" s="413"/>
      <c r="F14" s="413"/>
      <c r="G14" s="413"/>
      <c r="H14" s="415"/>
      <c r="I14" s="797"/>
      <c r="J14" s="798"/>
      <c r="L14" s="383"/>
      <c r="M14" s="382"/>
    </row>
    <row r="15" spans="1:13">
      <c r="A15" s="407" t="s">
        <v>18</v>
      </c>
      <c r="B15" s="413"/>
      <c r="C15" s="413"/>
      <c r="D15" s="413"/>
      <c r="E15" s="413"/>
      <c r="F15" s="413"/>
      <c r="G15" s="413"/>
      <c r="H15" s="415"/>
      <c r="I15" s="816" t="s">
        <v>19</v>
      </c>
      <c r="J15" s="817"/>
      <c r="K15" s="806">
        <v>3.2</v>
      </c>
      <c r="L15" s="807"/>
      <c r="M15" s="382">
        <f>K15*12*I8</f>
        <v>22033.920000000002</v>
      </c>
    </row>
    <row r="16" spans="1:13">
      <c r="A16" s="404" t="s">
        <v>20</v>
      </c>
      <c r="B16" s="401"/>
      <c r="C16" s="401"/>
      <c r="D16" s="401"/>
      <c r="E16" s="401"/>
      <c r="F16" s="401"/>
      <c r="G16" s="401"/>
      <c r="H16" s="400"/>
      <c r="I16" s="806" t="s">
        <v>16</v>
      </c>
      <c r="J16" s="808"/>
      <c r="K16" s="435"/>
      <c r="L16" s="434"/>
      <c r="M16" s="382"/>
    </row>
    <row r="17" spans="1:13">
      <c r="A17" s="399" t="s">
        <v>21</v>
      </c>
      <c r="B17" s="410"/>
      <c r="C17" s="410"/>
      <c r="D17" s="410"/>
      <c r="E17" s="410"/>
      <c r="F17" s="410"/>
      <c r="G17" s="410"/>
      <c r="H17" s="433"/>
      <c r="I17" s="806"/>
      <c r="J17" s="808"/>
      <c r="L17" s="383"/>
      <c r="M17" s="382"/>
    </row>
    <row r="18" spans="1:13" ht="16.5" thickBot="1">
      <c r="A18" s="407" t="s">
        <v>22</v>
      </c>
      <c r="B18" s="406"/>
      <c r="C18" s="406"/>
      <c r="D18" s="406"/>
      <c r="E18" s="406"/>
      <c r="F18" s="406"/>
      <c r="G18" s="406"/>
      <c r="H18" s="405"/>
      <c r="I18" s="413"/>
      <c r="J18" s="415"/>
      <c r="K18" s="818"/>
      <c r="L18" s="819"/>
      <c r="M18" s="382"/>
    </row>
    <row r="19" spans="1:13">
      <c r="A19" s="432" t="s">
        <v>23</v>
      </c>
      <c r="B19" s="431"/>
      <c r="C19" s="431"/>
      <c r="D19" s="431"/>
      <c r="E19" s="431"/>
      <c r="F19" s="431"/>
      <c r="G19" s="431"/>
      <c r="H19" s="430"/>
      <c r="I19" s="379"/>
      <c r="J19" s="429"/>
      <c r="K19" s="820">
        <f>K21+K26+K29</f>
        <v>6.5200000000000005</v>
      </c>
      <c r="L19" s="815"/>
      <c r="M19" s="365">
        <f>K19*12*I8</f>
        <v>44894.112000000001</v>
      </c>
    </row>
    <row r="20" spans="1:13" ht="16.5" thickBot="1">
      <c r="A20" s="428" t="s">
        <v>24</v>
      </c>
      <c r="B20" s="427"/>
      <c r="C20" s="427"/>
      <c r="D20" s="427"/>
      <c r="E20" s="427"/>
      <c r="F20" s="427"/>
      <c r="G20" s="427"/>
      <c r="H20" s="426"/>
      <c r="I20" s="374"/>
      <c r="J20" s="425"/>
      <c r="K20" s="374"/>
      <c r="L20" s="374"/>
      <c r="M20" s="373"/>
    </row>
    <row r="21" spans="1:13">
      <c r="A21" s="389" t="s">
        <v>25</v>
      </c>
      <c r="B21" s="388"/>
      <c r="C21" s="388"/>
      <c r="D21" s="388"/>
      <c r="E21" s="388"/>
      <c r="F21" s="388"/>
      <c r="G21" s="388"/>
      <c r="H21" s="386"/>
      <c r="I21" s="806" t="s">
        <v>14</v>
      </c>
      <c r="J21" s="808"/>
      <c r="K21" s="799">
        <v>3.27</v>
      </c>
      <c r="L21" s="800"/>
      <c r="M21" s="382">
        <f>K21*12*I8</f>
        <v>22515.912</v>
      </c>
    </row>
    <row r="22" spans="1:13">
      <c r="A22" s="407" t="s">
        <v>26</v>
      </c>
      <c r="B22" s="406"/>
      <c r="C22" s="406"/>
      <c r="D22" s="406"/>
      <c r="E22" s="406"/>
      <c r="F22" s="406"/>
      <c r="G22" s="406"/>
      <c r="H22" s="405"/>
      <c r="I22" s="424"/>
      <c r="J22" s="423"/>
      <c r="L22" s="383"/>
      <c r="M22" s="382"/>
    </row>
    <row r="23" spans="1:13">
      <c r="A23" s="389" t="s">
        <v>15</v>
      </c>
      <c r="B23" s="383"/>
      <c r="C23" s="383"/>
      <c r="D23" s="383"/>
      <c r="E23" s="383"/>
      <c r="F23" s="383"/>
      <c r="G23" s="383"/>
      <c r="H23" s="384"/>
      <c r="I23" s="806" t="s">
        <v>16</v>
      </c>
      <c r="J23" s="808"/>
      <c r="L23" s="383"/>
      <c r="M23" s="382"/>
    </row>
    <row r="24" spans="1:13">
      <c r="A24" s="407" t="s">
        <v>17</v>
      </c>
      <c r="B24" s="413"/>
      <c r="C24" s="413"/>
      <c r="D24" s="413"/>
      <c r="E24" s="413"/>
      <c r="F24" s="413"/>
      <c r="G24" s="413"/>
      <c r="H24" s="415"/>
      <c r="I24" s="797"/>
      <c r="J24" s="798"/>
      <c r="L24" s="383"/>
      <c r="M24" s="382"/>
    </row>
    <row r="25" spans="1:13">
      <c r="A25" s="404" t="s">
        <v>27</v>
      </c>
      <c r="B25" s="401"/>
      <c r="C25" s="400"/>
      <c r="D25" s="383"/>
      <c r="E25" s="383"/>
      <c r="F25" s="383"/>
      <c r="G25" s="383"/>
      <c r="H25" s="384"/>
      <c r="I25" s="806" t="s">
        <v>16</v>
      </c>
      <c r="J25" s="808"/>
      <c r="L25" s="383"/>
      <c r="M25" s="382"/>
    </row>
    <row r="26" spans="1:13">
      <c r="A26" s="389" t="s">
        <v>28</v>
      </c>
      <c r="B26" s="383"/>
      <c r="C26" s="383"/>
      <c r="D26" s="401"/>
      <c r="E26" s="401"/>
      <c r="F26" s="401"/>
      <c r="G26" s="401"/>
      <c r="H26" s="400"/>
      <c r="I26" s="816" t="s">
        <v>19</v>
      </c>
      <c r="J26" s="817"/>
      <c r="K26" s="806">
        <v>1.43</v>
      </c>
      <c r="L26" s="807"/>
      <c r="M26" s="382">
        <f>K26*12*I8</f>
        <v>9846.4079999999994</v>
      </c>
    </row>
    <row r="27" spans="1:13">
      <c r="A27" s="399" t="s">
        <v>29</v>
      </c>
      <c r="B27" s="398"/>
      <c r="C27" s="398"/>
      <c r="D27" s="398"/>
      <c r="E27" s="398"/>
      <c r="F27" s="398"/>
      <c r="G27" s="398"/>
      <c r="H27" s="397"/>
      <c r="I27" s="804" t="s">
        <v>30</v>
      </c>
      <c r="J27" s="805"/>
      <c r="L27" s="383"/>
      <c r="M27" s="382"/>
    </row>
    <row r="28" spans="1:13">
      <c r="A28" s="407"/>
      <c r="B28" s="406"/>
      <c r="C28" s="406"/>
      <c r="D28" s="406"/>
      <c r="E28" s="406"/>
      <c r="F28" s="406"/>
      <c r="G28" s="406"/>
      <c r="H28" s="405"/>
      <c r="I28" s="413" t="s">
        <v>31</v>
      </c>
      <c r="J28" s="415"/>
      <c r="L28" s="383"/>
      <c r="M28" s="382"/>
    </row>
    <row r="29" spans="1:13">
      <c r="A29" s="399" t="s">
        <v>32</v>
      </c>
      <c r="B29" s="398"/>
      <c r="C29" s="398"/>
      <c r="D29" s="398"/>
      <c r="E29" s="398"/>
      <c r="F29" s="398"/>
      <c r="G29" s="398"/>
      <c r="H29" s="397"/>
      <c r="I29" s="804" t="s">
        <v>19</v>
      </c>
      <c r="J29" s="805"/>
      <c r="K29" s="806">
        <v>1.82</v>
      </c>
      <c r="L29" s="807"/>
      <c r="M29" s="382">
        <f>K29*12*I8</f>
        <v>12531.791999999999</v>
      </c>
    </row>
    <row r="30" spans="1:13">
      <c r="A30" s="407" t="s">
        <v>33</v>
      </c>
      <c r="B30" s="406"/>
      <c r="C30" s="406"/>
      <c r="D30" s="406"/>
      <c r="E30" s="406"/>
      <c r="F30" s="406"/>
      <c r="G30" s="406"/>
      <c r="H30" s="405"/>
      <c r="I30" s="413"/>
      <c r="J30" s="415"/>
      <c r="L30" s="383"/>
      <c r="M30" s="382"/>
    </row>
    <row r="31" spans="1:13">
      <c r="A31" s="399" t="s">
        <v>34</v>
      </c>
      <c r="B31" s="398"/>
      <c r="C31" s="398"/>
      <c r="D31" s="398"/>
      <c r="E31" s="398"/>
      <c r="F31" s="398"/>
      <c r="G31" s="398"/>
      <c r="H31" s="397"/>
      <c r="I31" s="806" t="s">
        <v>16</v>
      </c>
      <c r="J31" s="808"/>
      <c r="L31" s="383"/>
      <c r="M31" s="382"/>
    </row>
    <row r="32" spans="1:13">
      <c r="A32" s="399" t="s">
        <v>35</v>
      </c>
      <c r="B32" s="398"/>
      <c r="C32" s="398"/>
      <c r="D32" s="398"/>
      <c r="E32" s="398"/>
      <c r="F32" s="398"/>
      <c r="G32" s="398"/>
      <c r="H32" s="397"/>
      <c r="I32" s="804" t="s">
        <v>36</v>
      </c>
      <c r="J32" s="805"/>
      <c r="K32" s="410"/>
      <c r="L32" s="410"/>
      <c r="M32" s="422"/>
    </row>
    <row r="33" spans="1:13" ht="16.5" thickBot="1">
      <c r="A33" s="407"/>
      <c r="B33" s="406"/>
      <c r="C33" s="406"/>
      <c r="D33" s="406"/>
      <c r="E33" s="406"/>
      <c r="F33" s="406"/>
      <c r="G33" s="406"/>
      <c r="H33" s="405"/>
      <c r="I33" s="821" t="s">
        <v>37</v>
      </c>
      <c r="J33" s="822"/>
      <c r="K33" s="413"/>
      <c r="L33" s="413"/>
      <c r="M33" s="421"/>
    </row>
    <row r="34" spans="1:13">
      <c r="A34" s="420" t="s">
        <v>38</v>
      </c>
      <c r="B34" s="419"/>
      <c r="C34" s="419"/>
      <c r="D34" s="419"/>
      <c r="E34" s="419"/>
      <c r="F34" s="419"/>
      <c r="G34" s="379"/>
      <c r="H34" s="418"/>
      <c r="I34" s="379"/>
      <c r="J34" s="418"/>
      <c r="K34" s="823">
        <f>K36+K43+K51+K55+K56+K60</f>
        <v>56.9</v>
      </c>
      <c r="L34" s="815"/>
      <c r="M34" s="365">
        <f>M36+M43+M51+M55+M56+M60</f>
        <v>391790.63999999996</v>
      </c>
    </row>
    <row r="35" spans="1:13" ht="16.5" thickBot="1">
      <c r="A35" s="417"/>
      <c r="B35" s="374"/>
      <c r="C35" s="374"/>
      <c r="D35" s="374"/>
      <c r="E35" s="374"/>
      <c r="F35" s="374"/>
      <c r="G35" s="374"/>
      <c r="H35" s="375"/>
      <c r="I35" s="374"/>
      <c r="J35" s="375"/>
      <c r="K35" s="374"/>
      <c r="L35" s="374"/>
      <c r="M35" s="373"/>
    </row>
    <row r="36" spans="1:13" ht="16.5" thickBot="1">
      <c r="A36" s="824" t="s">
        <v>39</v>
      </c>
      <c r="B36" s="825"/>
      <c r="C36" s="825"/>
      <c r="D36" s="825"/>
      <c r="E36" s="825"/>
      <c r="F36" s="825"/>
      <c r="G36" s="825"/>
      <c r="H36" s="826"/>
      <c r="I36" s="391"/>
      <c r="J36" s="390"/>
      <c r="K36" s="827">
        <f>K37+K38+K39+K41+K42</f>
        <v>11.59</v>
      </c>
      <c r="L36" s="828"/>
      <c r="M36" s="368">
        <f>K36*12*I8</f>
        <v>79804.103999999978</v>
      </c>
    </row>
    <row r="37" spans="1:13">
      <c r="A37" s="407" t="s">
        <v>40</v>
      </c>
      <c r="B37" s="406"/>
      <c r="C37" s="406"/>
      <c r="D37" s="406"/>
      <c r="E37" s="406"/>
      <c r="F37" s="406"/>
      <c r="G37" s="406"/>
      <c r="H37" s="405"/>
      <c r="I37" s="797" t="s">
        <v>41</v>
      </c>
      <c r="J37" s="798"/>
      <c r="K37" s="799">
        <v>2.35</v>
      </c>
      <c r="L37" s="800"/>
      <c r="M37" s="382">
        <f>K37*12*I8</f>
        <v>16181.16</v>
      </c>
    </row>
    <row r="38" spans="1:13">
      <c r="A38" s="404" t="s">
        <v>42</v>
      </c>
      <c r="B38" s="403"/>
      <c r="C38" s="403"/>
      <c r="D38" s="403"/>
      <c r="E38" s="403"/>
      <c r="F38" s="403"/>
      <c r="G38" s="403"/>
      <c r="H38" s="402"/>
      <c r="I38" s="816" t="s">
        <v>43</v>
      </c>
      <c r="J38" s="817"/>
      <c r="K38" s="806">
        <v>5.54</v>
      </c>
      <c r="L38" s="807"/>
      <c r="M38" s="382">
        <f>K38*12*I8</f>
        <v>38146.224000000002</v>
      </c>
    </row>
    <row r="39" spans="1:13">
      <c r="A39" s="399" t="s">
        <v>44</v>
      </c>
      <c r="B39" s="398"/>
      <c r="C39" s="398"/>
      <c r="D39" s="398"/>
      <c r="E39" s="398"/>
      <c r="F39" s="398"/>
      <c r="G39" s="398"/>
      <c r="H39" s="397"/>
      <c r="I39" s="804" t="s">
        <v>19</v>
      </c>
      <c r="J39" s="805"/>
      <c r="K39" s="806">
        <v>0.63</v>
      </c>
      <c r="L39" s="807"/>
      <c r="M39" s="382">
        <f>K39*12*I8</f>
        <v>4337.9279999999999</v>
      </c>
    </row>
    <row r="40" spans="1:13">
      <c r="A40" s="416" t="s">
        <v>45</v>
      </c>
      <c r="B40" s="413"/>
      <c r="C40" s="413"/>
      <c r="D40" s="413"/>
      <c r="E40" s="406"/>
      <c r="F40" s="406"/>
      <c r="G40" s="406"/>
      <c r="H40" s="405"/>
      <c r="I40" s="413"/>
      <c r="J40" s="415"/>
      <c r="K40" s="383"/>
      <c r="L40" s="383"/>
      <c r="M40" s="382"/>
    </row>
    <row r="41" spans="1:13">
      <c r="A41" s="404" t="s">
        <v>46</v>
      </c>
      <c r="B41" s="403"/>
      <c r="C41" s="403"/>
      <c r="D41" s="403"/>
      <c r="E41" s="403"/>
      <c r="F41" s="403"/>
      <c r="G41" s="403"/>
      <c r="H41" s="402"/>
      <c r="I41" s="816" t="s">
        <v>14</v>
      </c>
      <c r="J41" s="817"/>
      <c r="K41" s="806">
        <v>0.19</v>
      </c>
      <c r="L41" s="807"/>
      <c r="M41" s="382">
        <f>K41*12*I8</f>
        <v>1308.2640000000001</v>
      </c>
    </row>
    <row r="42" spans="1:13" ht="16.5" thickBot="1">
      <c r="A42" s="399" t="s">
        <v>47</v>
      </c>
      <c r="B42" s="398"/>
      <c r="C42" s="398"/>
      <c r="D42" s="398"/>
      <c r="E42" s="398"/>
      <c r="F42" s="398"/>
      <c r="G42" s="398"/>
      <c r="H42" s="397"/>
      <c r="I42" s="812" t="s">
        <v>14</v>
      </c>
      <c r="J42" s="829"/>
      <c r="K42" s="821">
        <v>2.88</v>
      </c>
      <c r="L42" s="830"/>
      <c r="M42" s="382">
        <f>K42*12*I8</f>
        <v>19830.527999999998</v>
      </c>
    </row>
    <row r="43" spans="1:13" ht="16.5" thickBot="1">
      <c r="A43" s="831" t="s">
        <v>48</v>
      </c>
      <c r="B43" s="832"/>
      <c r="C43" s="832"/>
      <c r="D43" s="832"/>
      <c r="E43" s="832"/>
      <c r="F43" s="832"/>
      <c r="G43" s="832"/>
      <c r="H43" s="833"/>
      <c r="I43" s="391"/>
      <c r="J43" s="390"/>
      <c r="K43" s="834">
        <f>K44+K45+K47+K48+K49+K50</f>
        <v>2.69</v>
      </c>
      <c r="L43" s="828"/>
      <c r="M43" s="368">
        <f>K43*12*I8</f>
        <v>18522.263999999999</v>
      </c>
    </row>
    <row r="44" spans="1:13">
      <c r="A44" s="414" t="s">
        <v>49</v>
      </c>
      <c r="B44" s="413"/>
      <c r="C44" s="413"/>
      <c r="D44" s="413"/>
      <c r="E44" s="413"/>
      <c r="F44" s="406"/>
      <c r="G44" s="406"/>
      <c r="H44" s="405"/>
      <c r="I44" s="412"/>
      <c r="J44" s="384"/>
      <c r="K44" s="799">
        <v>0.15</v>
      </c>
      <c r="L44" s="800"/>
      <c r="M44" s="382">
        <f>K44*12*I8</f>
        <v>1032.8399999999999</v>
      </c>
    </row>
    <row r="45" spans="1:13">
      <c r="A45" s="411" t="s">
        <v>50</v>
      </c>
      <c r="B45" s="410"/>
      <c r="C45" s="410"/>
      <c r="D45" s="410"/>
      <c r="E45" s="410"/>
      <c r="F45" s="398"/>
      <c r="G45" s="398"/>
      <c r="H45" s="397"/>
      <c r="I45" s="806" t="s">
        <v>51</v>
      </c>
      <c r="J45" s="808"/>
      <c r="K45" s="806">
        <v>1.28</v>
      </c>
      <c r="L45" s="807"/>
      <c r="M45" s="382">
        <f>K45*12*I8</f>
        <v>8813.5679999999993</v>
      </c>
    </row>
    <row r="46" spans="1:13">
      <c r="A46" s="407" t="s">
        <v>52</v>
      </c>
      <c r="B46" s="406"/>
      <c r="C46" s="406"/>
      <c r="D46" s="406"/>
      <c r="E46" s="406"/>
      <c r="F46" s="406"/>
      <c r="G46" s="406"/>
      <c r="H46" s="405"/>
      <c r="I46" s="797" t="s">
        <v>53</v>
      </c>
      <c r="J46" s="798"/>
      <c r="L46" s="383"/>
      <c r="M46" s="382"/>
    </row>
    <row r="47" spans="1:13">
      <c r="A47" s="404" t="s">
        <v>54</v>
      </c>
      <c r="B47" s="403"/>
      <c r="C47" s="403"/>
      <c r="D47" s="403"/>
      <c r="E47" s="403"/>
      <c r="F47" s="403"/>
      <c r="G47" s="403"/>
      <c r="H47" s="402"/>
      <c r="I47" s="816" t="s">
        <v>55</v>
      </c>
      <c r="J47" s="817"/>
      <c r="K47" s="806">
        <v>0.79</v>
      </c>
      <c r="L47" s="807"/>
      <c r="M47" s="382">
        <f>K47*12*I8</f>
        <v>5439.6239999999998</v>
      </c>
    </row>
    <row r="48" spans="1:13">
      <c r="A48" s="404" t="s">
        <v>56</v>
      </c>
      <c r="B48" s="403"/>
      <c r="C48" s="403"/>
      <c r="D48" s="403"/>
      <c r="E48" s="403"/>
      <c r="F48" s="403"/>
      <c r="G48" s="403"/>
      <c r="H48" s="402"/>
      <c r="I48" s="816" t="s">
        <v>57</v>
      </c>
      <c r="J48" s="817"/>
      <c r="K48" s="806">
        <v>0.2</v>
      </c>
      <c r="L48" s="807"/>
      <c r="M48" s="382">
        <f>K48*12*I8</f>
        <v>1377.1200000000001</v>
      </c>
    </row>
    <row r="49" spans="1:13">
      <c r="A49" s="399" t="s">
        <v>58</v>
      </c>
      <c r="B49" s="398"/>
      <c r="C49" s="398"/>
      <c r="D49" s="398"/>
      <c r="E49" s="398"/>
      <c r="F49" s="398"/>
      <c r="G49" s="398"/>
      <c r="H49" s="397"/>
      <c r="I49" s="816" t="s">
        <v>59</v>
      </c>
      <c r="J49" s="817"/>
      <c r="K49" s="818">
        <v>0.11</v>
      </c>
      <c r="L49" s="819"/>
      <c r="M49" s="382">
        <f>K49*12*I8</f>
        <v>757.41599999999994</v>
      </c>
    </row>
    <row r="50" spans="1:13" ht="16.5" thickBot="1">
      <c r="A50" s="399" t="s">
        <v>60</v>
      </c>
      <c r="B50" s="398"/>
      <c r="C50" s="398"/>
      <c r="D50" s="398"/>
      <c r="E50" s="398"/>
      <c r="F50" s="398"/>
      <c r="G50" s="398"/>
      <c r="H50" s="397"/>
      <c r="I50" s="812" t="s">
        <v>61</v>
      </c>
      <c r="J50" s="829"/>
      <c r="K50" s="835">
        <v>0.16</v>
      </c>
      <c r="L50" s="836"/>
      <c r="M50" s="373">
        <f>K50*12*I8</f>
        <v>1101.6959999999999</v>
      </c>
    </row>
    <row r="51" spans="1:13" ht="16.5" thickBot="1">
      <c r="A51" s="831" t="s">
        <v>62</v>
      </c>
      <c r="B51" s="832"/>
      <c r="C51" s="832"/>
      <c r="D51" s="832"/>
      <c r="E51" s="832"/>
      <c r="F51" s="832"/>
      <c r="G51" s="832"/>
      <c r="H51" s="833"/>
      <c r="I51" s="409"/>
      <c r="J51" s="408"/>
      <c r="K51" s="837">
        <f>K52+K53+K54</f>
        <v>1.76</v>
      </c>
      <c r="L51" s="838"/>
      <c r="M51" s="368">
        <f>K51*12*I8</f>
        <v>12118.655999999999</v>
      </c>
    </row>
    <row r="52" spans="1:13">
      <c r="A52" s="407" t="s">
        <v>63</v>
      </c>
      <c r="B52" s="406"/>
      <c r="C52" s="406"/>
      <c r="D52" s="406"/>
      <c r="E52" s="406"/>
      <c r="F52" s="406"/>
      <c r="G52" s="406"/>
      <c r="H52" s="405"/>
      <c r="I52" s="839" t="s">
        <v>64</v>
      </c>
      <c r="J52" s="840"/>
      <c r="K52" s="841">
        <v>0.84</v>
      </c>
      <c r="L52" s="842"/>
      <c r="M52" s="382">
        <f>K52*12*I8</f>
        <v>5783.9039999999995</v>
      </c>
    </row>
    <row r="53" spans="1:13">
      <c r="A53" s="404" t="s">
        <v>65</v>
      </c>
      <c r="B53" s="403"/>
      <c r="C53" s="403"/>
      <c r="D53" s="403"/>
      <c r="E53" s="403"/>
      <c r="F53" s="403"/>
      <c r="G53" s="403"/>
      <c r="H53" s="402"/>
      <c r="I53" s="401" t="s">
        <v>66</v>
      </c>
      <c r="J53" s="400"/>
      <c r="K53" s="818">
        <v>0.74</v>
      </c>
      <c r="L53" s="819"/>
      <c r="M53" s="382">
        <f>K53*12*I8</f>
        <v>5095.3439999999991</v>
      </c>
    </row>
    <row r="54" spans="1:13" ht="16.5" thickBot="1">
      <c r="A54" s="399" t="s">
        <v>58</v>
      </c>
      <c r="B54" s="398"/>
      <c r="C54" s="398"/>
      <c r="D54" s="398"/>
      <c r="E54" s="398"/>
      <c r="F54" s="398"/>
      <c r="G54" s="398"/>
      <c r="H54" s="397"/>
      <c r="I54" s="812" t="s">
        <v>59</v>
      </c>
      <c r="J54" s="829"/>
      <c r="K54" s="835">
        <v>0.18</v>
      </c>
      <c r="L54" s="836"/>
      <c r="M54" s="382">
        <f>K54*12*I8</f>
        <v>1239.4079999999999</v>
      </c>
    </row>
    <row r="55" spans="1:13" ht="16.5" thickBot="1">
      <c r="A55" s="395" t="s">
        <v>67</v>
      </c>
      <c r="B55" s="394"/>
      <c r="C55" s="394"/>
      <c r="D55" s="394"/>
      <c r="E55" s="394"/>
      <c r="F55" s="394"/>
      <c r="G55" s="394"/>
      <c r="H55" s="393"/>
      <c r="I55" s="843" t="s">
        <v>68</v>
      </c>
      <c r="J55" s="844"/>
      <c r="K55" s="845">
        <v>38.69</v>
      </c>
      <c r="L55" s="846"/>
      <c r="M55" s="368">
        <f>K55*12*I8</f>
        <v>266403.86399999994</v>
      </c>
    </row>
    <row r="56" spans="1:13" ht="16.5" thickBot="1">
      <c r="A56" s="824" t="s">
        <v>69</v>
      </c>
      <c r="B56" s="825"/>
      <c r="C56" s="825"/>
      <c r="D56" s="825"/>
      <c r="E56" s="825"/>
      <c r="F56" s="825"/>
      <c r="G56" s="825"/>
      <c r="H56" s="826"/>
      <c r="I56" s="391"/>
      <c r="J56" s="390"/>
      <c r="K56" s="834">
        <v>2.08</v>
      </c>
      <c r="L56" s="838"/>
      <c r="M56" s="368">
        <f>K56*12*I8</f>
        <v>14322.047999999999</v>
      </c>
    </row>
    <row r="57" spans="1:13">
      <c r="A57" s="389" t="s">
        <v>70</v>
      </c>
      <c r="B57" s="388"/>
      <c r="C57" s="388"/>
      <c r="D57" s="388"/>
      <c r="E57" s="388"/>
      <c r="F57" s="388"/>
      <c r="G57" s="388"/>
      <c r="H57" s="386"/>
      <c r="I57" s="799" t="s">
        <v>71</v>
      </c>
      <c r="J57" s="847"/>
      <c r="K57" s="385"/>
      <c r="L57" s="385"/>
      <c r="M57" s="382"/>
    </row>
    <row r="58" spans="1:13">
      <c r="A58" s="389" t="s">
        <v>72</v>
      </c>
      <c r="B58" s="388"/>
      <c r="C58" s="388"/>
      <c r="D58" s="388"/>
      <c r="E58" s="388"/>
      <c r="F58" s="388"/>
      <c r="G58" s="388"/>
      <c r="H58" s="386"/>
      <c r="I58" s="383"/>
      <c r="J58" s="384"/>
      <c r="K58" s="385"/>
      <c r="L58" s="385"/>
      <c r="M58" s="382"/>
    </row>
    <row r="59" spans="1:13" ht="16.5" thickBot="1">
      <c r="A59" s="389" t="s">
        <v>73</v>
      </c>
      <c r="B59" s="388"/>
      <c r="C59" s="388"/>
      <c r="D59" s="388"/>
      <c r="E59" s="388"/>
      <c r="F59" s="388"/>
      <c r="G59" s="388"/>
      <c r="H59" s="386"/>
      <c r="I59" s="396"/>
      <c r="J59" s="384"/>
      <c r="K59" s="385"/>
      <c r="L59" s="385"/>
      <c r="M59" s="382"/>
    </row>
    <row r="60" spans="1:13" ht="16.5" thickBot="1">
      <c r="A60" s="395" t="s">
        <v>74</v>
      </c>
      <c r="B60" s="394"/>
      <c r="C60" s="394"/>
      <c r="D60" s="394"/>
      <c r="E60" s="394"/>
      <c r="F60" s="394"/>
      <c r="G60" s="394"/>
      <c r="H60" s="393"/>
      <c r="I60" s="391"/>
      <c r="J60" s="390"/>
      <c r="K60" s="834">
        <v>0.09</v>
      </c>
      <c r="L60" s="838"/>
      <c r="M60" s="368">
        <f>K60*12*I8</f>
        <v>619.70399999999995</v>
      </c>
    </row>
    <row r="61" spans="1:13">
      <c r="A61" s="389" t="s">
        <v>75</v>
      </c>
      <c r="B61" s="388"/>
      <c r="C61" s="388"/>
      <c r="D61" s="388"/>
      <c r="E61" s="388"/>
      <c r="F61" s="388"/>
      <c r="G61" s="388"/>
      <c r="H61" s="386"/>
      <c r="I61" s="799" t="s">
        <v>14</v>
      </c>
      <c r="J61" s="847"/>
      <c r="K61" s="392"/>
      <c r="L61" s="385"/>
      <c r="M61" s="382"/>
    </row>
    <row r="62" spans="1:13" ht="16.5" thickBot="1">
      <c r="A62" s="389" t="s">
        <v>76</v>
      </c>
      <c r="B62" s="388"/>
      <c r="C62" s="388"/>
      <c r="D62" s="388"/>
      <c r="E62" s="388"/>
      <c r="F62" s="388"/>
      <c r="G62" s="388"/>
      <c r="H62" s="386"/>
      <c r="I62" s="383"/>
      <c r="J62" s="384"/>
      <c r="K62" s="392"/>
      <c r="L62" s="385"/>
      <c r="M62" s="382"/>
    </row>
    <row r="63" spans="1:13" ht="16.5" thickBot="1">
      <c r="A63" s="824" t="s">
        <v>105</v>
      </c>
      <c r="B63" s="825"/>
      <c r="C63" s="825"/>
      <c r="D63" s="825"/>
      <c r="E63" s="825"/>
      <c r="F63" s="825"/>
      <c r="G63" s="825"/>
      <c r="H63" s="826"/>
      <c r="I63" s="391"/>
      <c r="J63" s="390"/>
      <c r="K63" s="834">
        <v>7.71</v>
      </c>
      <c r="L63" s="838"/>
      <c r="M63" s="368">
        <f>K63*12*I8</f>
        <v>53087.975999999995</v>
      </c>
    </row>
    <row r="64" spans="1:13">
      <c r="A64" s="389" t="s">
        <v>78</v>
      </c>
      <c r="B64" s="387"/>
      <c r="C64" s="387"/>
      <c r="D64" s="387"/>
      <c r="E64" s="387"/>
      <c r="F64" s="388"/>
      <c r="G64" s="387"/>
      <c r="H64" s="386"/>
      <c r="I64" s="806" t="s">
        <v>79</v>
      </c>
      <c r="J64" s="808"/>
      <c r="K64" s="385"/>
      <c r="L64" s="385"/>
      <c r="M64" s="382"/>
    </row>
    <row r="65" spans="1:13">
      <c r="A65" s="389" t="s">
        <v>80</v>
      </c>
      <c r="B65" s="387"/>
      <c r="C65" s="387"/>
      <c r="D65" s="387"/>
      <c r="E65" s="387"/>
      <c r="F65" s="388"/>
      <c r="G65" s="387"/>
      <c r="H65" s="386"/>
      <c r="I65" s="806" t="s">
        <v>81</v>
      </c>
      <c r="J65" s="808"/>
      <c r="K65" s="385"/>
      <c r="L65" s="385"/>
      <c r="M65" s="382"/>
    </row>
    <row r="66" spans="1:13">
      <c r="A66" s="389" t="s">
        <v>82</v>
      </c>
      <c r="B66" s="387"/>
      <c r="C66" s="387"/>
      <c r="D66" s="387"/>
      <c r="E66" s="387"/>
      <c r="F66" s="388"/>
      <c r="G66" s="387"/>
      <c r="H66" s="386"/>
      <c r="I66" s="806" t="s">
        <v>83</v>
      </c>
      <c r="J66" s="808"/>
      <c r="K66" s="385"/>
      <c r="L66" s="385"/>
      <c r="M66" s="382"/>
    </row>
    <row r="67" spans="1:13">
      <c r="A67" s="389" t="s">
        <v>84</v>
      </c>
      <c r="B67" s="387"/>
      <c r="C67" s="387"/>
      <c r="D67" s="387"/>
      <c r="E67" s="387"/>
      <c r="F67" s="388"/>
      <c r="G67" s="387"/>
      <c r="H67" s="386"/>
      <c r="I67" s="806" t="s">
        <v>85</v>
      </c>
      <c r="J67" s="808"/>
      <c r="K67" s="385"/>
      <c r="L67" s="385"/>
      <c r="M67" s="382"/>
    </row>
    <row r="68" spans="1:13">
      <c r="A68" s="389" t="s">
        <v>86</v>
      </c>
      <c r="B68" s="387"/>
      <c r="C68" s="387"/>
      <c r="D68" s="387"/>
      <c r="E68" s="387"/>
      <c r="F68" s="388"/>
      <c r="G68" s="387"/>
      <c r="H68" s="386"/>
      <c r="I68" s="806" t="s">
        <v>87</v>
      </c>
      <c r="J68" s="808"/>
      <c r="K68" s="385"/>
      <c r="L68" s="385"/>
      <c r="M68" s="382"/>
    </row>
    <row r="69" spans="1:13">
      <c r="A69" s="389" t="s">
        <v>88</v>
      </c>
      <c r="B69" s="387"/>
      <c r="C69" s="387"/>
      <c r="D69" s="387"/>
      <c r="E69" s="387"/>
      <c r="F69" s="388"/>
      <c r="G69" s="387"/>
      <c r="H69" s="386"/>
      <c r="I69" s="383"/>
      <c r="J69" s="384"/>
      <c r="K69" s="385"/>
      <c r="L69" s="385"/>
      <c r="M69" s="382"/>
    </row>
    <row r="70" spans="1:13">
      <c r="A70" s="389" t="s">
        <v>89</v>
      </c>
      <c r="B70" s="387"/>
      <c r="C70" s="387"/>
      <c r="D70" s="387"/>
      <c r="E70" s="387"/>
      <c r="F70" s="388"/>
      <c r="G70" s="387"/>
      <c r="H70" s="386"/>
      <c r="I70" s="383"/>
      <c r="J70" s="384"/>
      <c r="K70" s="385"/>
      <c r="L70" s="385"/>
      <c r="M70" s="382"/>
    </row>
    <row r="71" spans="1:13">
      <c r="A71" s="389" t="s">
        <v>90</v>
      </c>
      <c r="B71" s="387"/>
      <c r="C71" s="387"/>
      <c r="D71" s="387"/>
      <c r="E71" s="387"/>
      <c r="F71" s="388"/>
      <c r="G71" s="387"/>
      <c r="H71" s="386"/>
      <c r="I71" s="383"/>
      <c r="J71" s="384"/>
      <c r="K71" s="385"/>
      <c r="L71" s="385"/>
      <c r="M71" s="382"/>
    </row>
    <row r="72" spans="1:13">
      <c r="A72" s="389" t="s">
        <v>91</v>
      </c>
      <c r="B72" s="387"/>
      <c r="C72" s="387"/>
      <c r="D72" s="387"/>
      <c r="E72" s="387"/>
      <c r="F72" s="388"/>
      <c r="G72" s="387"/>
      <c r="H72" s="386"/>
      <c r="I72" s="383"/>
      <c r="J72" s="384"/>
      <c r="K72" s="385"/>
      <c r="L72" s="385"/>
      <c r="M72" s="382"/>
    </row>
    <row r="73" spans="1:13">
      <c r="A73" s="389" t="s">
        <v>92</v>
      </c>
      <c r="B73" s="387"/>
      <c r="C73" s="387"/>
      <c r="D73" s="387"/>
      <c r="E73" s="387"/>
      <c r="F73" s="388"/>
      <c r="G73" s="387"/>
      <c r="H73" s="386"/>
      <c r="I73" s="383"/>
      <c r="J73" s="384"/>
      <c r="K73" s="385"/>
      <c r="L73" s="385"/>
      <c r="M73" s="382"/>
    </row>
    <row r="74" spans="1:13" ht="16.5" thickBot="1">
      <c r="A74" s="848" t="s">
        <v>93</v>
      </c>
      <c r="B74" s="849"/>
      <c r="C74" s="849"/>
      <c r="D74" s="849"/>
      <c r="E74" s="849"/>
      <c r="F74" s="849"/>
      <c r="G74" s="849"/>
      <c r="H74" s="850"/>
      <c r="I74" s="383"/>
      <c r="J74" s="384"/>
      <c r="K74" s="383"/>
      <c r="L74" s="383"/>
      <c r="M74" s="382"/>
    </row>
    <row r="75" spans="1:13">
      <c r="A75" s="381" t="s">
        <v>94</v>
      </c>
      <c r="B75" s="380"/>
      <c r="C75" s="380"/>
      <c r="D75" s="380"/>
      <c r="E75" s="380"/>
      <c r="F75" s="380"/>
      <c r="G75" s="380"/>
      <c r="H75" s="380"/>
      <c r="I75" s="799" t="s">
        <v>95</v>
      </c>
      <c r="J75" s="847"/>
      <c r="K75" s="379"/>
      <c r="L75" s="379"/>
      <c r="M75" s="365"/>
    </row>
    <row r="76" spans="1:13" ht="16.5" thickBot="1">
      <c r="A76" s="378" t="s">
        <v>96</v>
      </c>
      <c r="B76" s="377"/>
      <c r="C76" s="377"/>
      <c r="D76" s="377"/>
      <c r="E76" s="377"/>
      <c r="F76" s="377"/>
      <c r="G76" s="377"/>
      <c r="H76" s="377"/>
      <c r="I76" s="376"/>
      <c r="J76" s="375"/>
      <c r="K76" s="374"/>
      <c r="L76" s="374"/>
      <c r="M76" s="373"/>
    </row>
    <row r="77" spans="1:13" ht="16.5" thickBot="1">
      <c r="A77" s="824" t="s">
        <v>97</v>
      </c>
      <c r="B77" s="825"/>
      <c r="C77" s="825"/>
      <c r="D77" s="825"/>
      <c r="E77" s="825"/>
      <c r="F77" s="825"/>
      <c r="G77" s="825"/>
      <c r="H77" s="851"/>
      <c r="I77" s="852" t="s">
        <v>98</v>
      </c>
      <c r="J77" s="853"/>
      <c r="K77" s="854">
        <v>1.69</v>
      </c>
      <c r="L77" s="828"/>
      <c r="M77" s="368">
        <f>K77*12*I8</f>
        <v>11636.663999999999</v>
      </c>
    </row>
    <row r="78" spans="1:13" ht="16.5" thickBot="1">
      <c r="A78" s="372" t="s">
        <v>99</v>
      </c>
      <c r="B78" s="371"/>
      <c r="C78" s="371"/>
      <c r="D78" s="371"/>
      <c r="E78" s="371"/>
      <c r="F78" s="371"/>
      <c r="G78" s="371"/>
      <c r="H78" s="371"/>
      <c r="I78" s="852" t="s">
        <v>95</v>
      </c>
      <c r="J78" s="855"/>
      <c r="K78" s="856">
        <v>0.32</v>
      </c>
      <c r="L78" s="857"/>
      <c r="M78" s="368">
        <f>K78*I8*12</f>
        <v>2203.3919999999998</v>
      </c>
    </row>
    <row r="79" spans="1:13" ht="16.5" thickBot="1">
      <c r="A79" s="372" t="s">
        <v>100</v>
      </c>
      <c r="B79" s="371"/>
      <c r="C79" s="371"/>
      <c r="D79" s="371"/>
      <c r="E79" s="371"/>
      <c r="F79" s="371"/>
      <c r="G79" s="371"/>
      <c r="H79" s="371"/>
      <c r="I79" s="370"/>
      <c r="J79" s="369"/>
      <c r="K79" s="856"/>
      <c r="L79" s="857"/>
      <c r="M79" s="368">
        <f>K79*I8*12</f>
        <v>0</v>
      </c>
    </row>
    <row r="80" spans="1:13">
      <c r="A80" s="858" t="s">
        <v>137</v>
      </c>
      <c r="B80" s="859"/>
      <c r="C80" s="859"/>
      <c r="D80" s="859"/>
      <c r="E80" s="859"/>
      <c r="F80" s="859"/>
      <c r="G80" s="859"/>
      <c r="H80" s="859"/>
      <c r="I80" s="367"/>
      <c r="J80" s="366"/>
      <c r="K80" s="860">
        <v>79.14</v>
      </c>
      <c r="L80" s="861"/>
      <c r="M80" s="365">
        <v>544926.38</v>
      </c>
    </row>
    <row r="81" spans="1:13">
      <c r="A81" s="864" t="s">
        <v>136</v>
      </c>
      <c r="B81" s="864"/>
      <c r="C81" s="864"/>
      <c r="D81" s="864"/>
      <c r="E81" s="864"/>
      <c r="F81" s="864"/>
      <c r="G81" s="864"/>
      <c r="H81" s="864"/>
      <c r="I81" s="864"/>
      <c r="J81" s="864"/>
      <c r="K81" s="862">
        <f>K82-K80</f>
        <v>1.9699999999999989</v>
      </c>
      <c r="L81" s="863"/>
      <c r="M81" s="364">
        <f>K81*12*I8</f>
        <v>13564.631999999991</v>
      </c>
    </row>
    <row r="82" spans="1:13">
      <c r="A82" s="865" t="s">
        <v>135</v>
      </c>
      <c r="B82" s="865"/>
      <c r="C82" s="865"/>
      <c r="D82" s="865"/>
      <c r="E82" s="865"/>
      <c r="F82" s="865"/>
      <c r="G82" s="865"/>
      <c r="H82" s="865"/>
      <c r="I82" s="866"/>
      <c r="J82" s="866"/>
      <c r="K82" s="867">
        <f>K78+K77+K63+K34+K19+K9</f>
        <v>81.11</v>
      </c>
      <c r="L82" s="868"/>
      <c r="M82" s="363">
        <f>K82*I8*12</f>
        <v>558491.01599999995</v>
      </c>
    </row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8" ht="15.75" customHeight="1"/>
    <row r="109" ht="15.75" customHeight="1"/>
    <row r="112" ht="15.75" customHeight="1"/>
  </sheetData>
  <mergeCells count="98">
    <mergeCell ref="K81:L81"/>
    <mergeCell ref="A81:H81"/>
    <mergeCell ref="I81:J81"/>
    <mergeCell ref="A82:H82"/>
    <mergeCell ref="I82:J82"/>
    <mergeCell ref="K82:L82"/>
    <mergeCell ref="K77:L77"/>
    <mergeCell ref="I78:J78"/>
    <mergeCell ref="K78:L78"/>
    <mergeCell ref="K79:L79"/>
    <mergeCell ref="A80:H80"/>
    <mergeCell ref="K80:L80"/>
    <mergeCell ref="I67:J67"/>
    <mergeCell ref="I68:J68"/>
    <mergeCell ref="A74:H74"/>
    <mergeCell ref="I75:J75"/>
    <mergeCell ref="A77:H77"/>
    <mergeCell ref="I77:J77"/>
    <mergeCell ref="I66:J66"/>
    <mergeCell ref="I55:J55"/>
    <mergeCell ref="K55:L55"/>
    <mergeCell ref="A56:H56"/>
    <mergeCell ref="K56:L56"/>
    <mergeCell ref="I57:J57"/>
    <mergeCell ref="K60:L60"/>
    <mergeCell ref="I61:J61"/>
    <mergeCell ref="A63:H63"/>
    <mergeCell ref="K63:L63"/>
    <mergeCell ref="I64:J64"/>
    <mergeCell ref="I65:J65"/>
    <mergeCell ref="A51:H51"/>
    <mergeCell ref="K51:L51"/>
    <mergeCell ref="I52:J52"/>
    <mergeCell ref="K52:L52"/>
    <mergeCell ref="K53:L53"/>
    <mergeCell ref="I54:J54"/>
    <mergeCell ref="K54:L54"/>
    <mergeCell ref="I48:J48"/>
    <mergeCell ref="K48:L48"/>
    <mergeCell ref="I49:J49"/>
    <mergeCell ref="K49:L49"/>
    <mergeCell ref="I50:J50"/>
    <mergeCell ref="K50:L50"/>
    <mergeCell ref="K44:L44"/>
    <mergeCell ref="I45:J45"/>
    <mergeCell ref="K45:L45"/>
    <mergeCell ref="I46:J46"/>
    <mergeCell ref="I47:J47"/>
    <mergeCell ref="K47:L47"/>
    <mergeCell ref="I41:J41"/>
    <mergeCell ref="K41:L41"/>
    <mergeCell ref="I42:J42"/>
    <mergeCell ref="K42:L42"/>
    <mergeCell ref="A43:H43"/>
    <mergeCell ref="K43:L43"/>
    <mergeCell ref="I37:J37"/>
    <mergeCell ref="K37:L37"/>
    <mergeCell ref="I38:J38"/>
    <mergeCell ref="K38:L38"/>
    <mergeCell ref="I39:J39"/>
    <mergeCell ref="K39:L39"/>
    <mergeCell ref="I31:J31"/>
    <mergeCell ref="I32:J32"/>
    <mergeCell ref="I33:J33"/>
    <mergeCell ref="K34:L34"/>
    <mergeCell ref="A36:H36"/>
    <mergeCell ref="K36:L36"/>
    <mergeCell ref="I25:J25"/>
    <mergeCell ref="I26:J26"/>
    <mergeCell ref="K26:L26"/>
    <mergeCell ref="I27:J27"/>
    <mergeCell ref="I29:J29"/>
    <mergeCell ref="K29:L29"/>
    <mergeCell ref="I24:J24"/>
    <mergeCell ref="I13:J13"/>
    <mergeCell ref="I14:J14"/>
    <mergeCell ref="I15:J15"/>
    <mergeCell ref="K15:L15"/>
    <mergeCell ref="I16:J16"/>
    <mergeCell ref="I17:J17"/>
    <mergeCell ref="K18:L18"/>
    <mergeCell ref="K19:L19"/>
    <mergeCell ref="I21:J21"/>
    <mergeCell ref="I23:J23"/>
    <mergeCell ref="K21:L21"/>
    <mergeCell ref="I12:J12"/>
    <mergeCell ref="K12:L12"/>
    <mergeCell ref="A2:L2"/>
    <mergeCell ref="A3:L3"/>
    <mergeCell ref="C5:E5"/>
    <mergeCell ref="I5:J5"/>
    <mergeCell ref="K5:L5"/>
    <mergeCell ref="K6:L6"/>
    <mergeCell ref="I7:J7"/>
    <mergeCell ref="K7:L7"/>
    <mergeCell ref="I8:J8"/>
    <mergeCell ref="K8:L8"/>
    <mergeCell ref="K9:L9"/>
  </mergeCells>
  <pageMargins left="0.78740157480314965" right="0.39370078740157483" top="0.74803149606299213" bottom="0.39370078740157483" header="0.31496062992125984" footer="0.31496062992125984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0"/>
  <sheetViews>
    <sheetView view="pageBreakPreview" topLeftCell="A10" zoomScaleNormal="100" zoomScaleSheetLayoutView="100" workbookViewId="0">
      <selection activeCell="R62" sqref="R62"/>
    </sheetView>
  </sheetViews>
  <sheetFormatPr defaultRowHeight="15.75"/>
  <cols>
    <col min="1" max="6" width="9.140625" style="443"/>
    <col min="7" max="7" width="9.140625" style="443" customWidth="1"/>
    <col min="8" max="8" width="25.28515625" style="443" customWidth="1"/>
    <col min="9" max="9" width="9.140625" style="443"/>
    <col min="10" max="10" width="15.28515625" style="443" customWidth="1"/>
    <col min="11" max="11" width="0" style="444" hidden="1" customWidth="1"/>
    <col min="12" max="12" width="9.140625" style="444" hidden="1" customWidth="1"/>
    <col min="13" max="13" width="14.5703125" style="443" hidden="1" customWidth="1"/>
    <col min="14" max="14" width="11" style="444" customWidth="1"/>
    <col min="15" max="15" width="9.140625" style="444" customWidth="1"/>
    <col min="16" max="18" width="14.5703125" style="443" customWidth="1"/>
    <col min="19" max="23" width="14.5703125" style="443" hidden="1" customWidth="1"/>
    <col min="24" max="24" width="14.5703125" style="443" customWidth="1"/>
    <col min="25" max="28" width="14.5703125" style="443" hidden="1" customWidth="1"/>
    <col min="29" max="16384" width="9.140625" style="443"/>
  </cols>
  <sheetData>
    <row r="1" spans="1:28">
      <c r="A1" s="531"/>
      <c r="B1" s="531"/>
      <c r="C1" s="531"/>
      <c r="D1" s="531"/>
      <c r="E1" s="531"/>
      <c r="F1" s="531"/>
      <c r="G1" s="531"/>
      <c r="H1" s="531"/>
      <c r="I1" s="470"/>
      <c r="J1" s="445"/>
      <c r="K1" s="530"/>
      <c r="L1" s="530"/>
      <c r="M1" s="445"/>
      <c r="N1" s="530"/>
      <c r="O1" s="530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</row>
    <row r="2" spans="1:28">
      <c r="A2" s="884" t="s">
        <v>104</v>
      </c>
      <c r="B2" s="884"/>
      <c r="C2" s="884"/>
      <c r="D2" s="884"/>
      <c r="E2" s="884"/>
      <c r="F2" s="884"/>
      <c r="G2" s="884"/>
      <c r="H2" s="884"/>
      <c r="I2" s="884"/>
      <c r="J2" s="884"/>
      <c r="K2" s="884"/>
      <c r="L2" s="884"/>
      <c r="M2" s="884"/>
      <c r="N2" s="884"/>
      <c r="O2" s="884"/>
      <c r="P2" s="497"/>
      <c r="Q2" s="445"/>
      <c r="R2" s="445"/>
      <c r="S2" s="497"/>
      <c r="T2" s="497"/>
      <c r="U2" s="497"/>
      <c r="V2" s="497"/>
      <c r="W2" s="497"/>
      <c r="X2" s="445"/>
      <c r="Y2" s="497"/>
      <c r="Z2" s="497"/>
      <c r="AA2" s="497"/>
      <c r="AB2" s="497"/>
    </row>
    <row r="3" spans="1:28">
      <c r="A3" s="885" t="s">
        <v>141</v>
      </c>
      <c r="B3" s="885"/>
      <c r="C3" s="885"/>
      <c r="D3" s="885"/>
      <c r="E3" s="885"/>
      <c r="F3" s="885"/>
      <c r="G3" s="885"/>
      <c r="H3" s="885"/>
      <c r="I3" s="885"/>
      <c r="J3" s="885"/>
      <c r="K3" s="885"/>
      <c r="L3" s="885"/>
      <c r="M3" s="885"/>
      <c r="N3" s="885"/>
      <c r="O3" s="885"/>
      <c r="P3" s="497"/>
      <c r="Q3" s="445"/>
      <c r="R3" s="445"/>
      <c r="S3" s="497"/>
      <c r="T3" s="497"/>
      <c r="U3" s="497"/>
      <c r="V3" s="497"/>
      <c r="W3" s="497"/>
      <c r="X3" s="445"/>
      <c r="Y3" s="497"/>
      <c r="Z3" s="497"/>
      <c r="AA3" s="497"/>
      <c r="AB3" s="497"/>
    </row>
    <row r="4" spans="1:28">
      <c r="A4" s="520"/>
      <c r="B4" s="520"/>
      <c r="C4" s="520"/>
      <c r="D4" s="520"/>
      <c r="E4" s="520"/>
      <c r="F4" s="520" t="s">
        <v>158</v>
      </c>
      <c r="G4" s="520"/>
      <c r="H4" s="520"/>
      <c r="I4" s="520"/>
      <c r="J4" s="520"/>
      <c r="K4" s="881"/>
      <c r="L4" s="881"/>
      <c r="M4" s="497"/>
      <c r="N4" s="881" t="s">
        <v>157</v>
      </c>
      <c r="O4" s="881"/>
      <c r="P4" s="497"/>
      <c r="Q4" s="445"/>
      <c r="R4" s="445"/>
      <c r="S4" s="497"/>
      <c r="T4" s="497"/>
      <c r="U4" s="497"/>
      <c r="V4" s="497"/>
      <c r="W4" s="497"/>
      <c r="X4" s="445"/>
      <c r="Y4" s="497"/>
      <c r="Z4" s="497"/>
      <c r="AA4" s="497"/>
      <c r="AB4" s="497"/>
    </row>
    <row r="5" spans="1:28">
      <c r="A5" s="499"/>
      <c r="B5" s="498"/>
      <c r="C5" s="886" t="s">
        <v>2</v>
      </c>
      <c r="D5" s="886"/>
      <c r="E5" s="886"/>
      <c r="F5" s="498"/>
      <c r="G5" s="498"/>
      <c r="H5" s="508"/>
      <c r="I5" s="882" t="s">
        <v>3</v>
      </c>
      <c r="J5" s="883"/>
      <c r="K5" s="882" t="s">
        <v>4</v>
      </c>
      <c r="L5" s="883"/>
      <c r="M5" s="507"/>
      <c r="N5" s="882" t="s">
        <v>4</v>
      </c>
      <c r="O5" s="883"/>
      <c r="P5" s="507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</row>
    <row r="6" spans="1:28">
      <c r="A6" s="529"/>
      <c r="B6" s="470"/>
      <c r="C6" s="470"/>
      <c r="D6" s="470"/>
      <c r="E6" s="470"/>
      <c r="F6" s="470"/>
      <c r="G6" s="470"/>
      <c r="H6" s="469"/>
      <c r="I6" s="470"/>
      <c r="J6" s="469"/>
      <c r="K6" s="879" t="s">
        <v>5</v>
      </c>
      <c r="L6" s="880"/>
      <c r="M6" s="528" t="s">
        <v>6</v>
      </c>
      <c r="N6" s="879" t="s">
        <v>5</v>
      </c>
      <c r="O6" s="880"/>
      <c r="P6" s="528" t="s">
        <v>6</v>
      </c>
      <c r="Q6" s="445"/>
      <c r="R6" s="445"/>
      <c r="S6" s="468"/>
      <c r="T6" s="468"/>
      <c r="U6" s="468"/>
      <c r="V6" s="468"/>
      <c r="W6" s="468"/>
      <c r="X6" s="445"/>
      <c r="Y6" s="468"/>
      <c r="Z6" s="468"/>
      <c r="AA6" s="468"/>
      <c r="AB6" s="468"/>
    </row>
    <row r="7" spans="1:28">
      <c r="A7" s="529"/>
      <c r="B7" s="470"/>
      <c r="C7" s="470"/>
      <c r="D7" s="470"/>
      <c r="E7" s="470"/>
      <c r="F7" s="470"/>
      <c r="G7" s="470"/>
      <c r="H7" s="469"/>
      <c r="I7" s="879" t="s">
        <v>7</v>
      </c>
      <c r="J7" s="880"/>
      <c r="K7" s="875" t="s">
        <v>8</v>
      </c>
      <c r="L7" s="876"/>
      <c r="M7" s="528" t="s">
        <v>9</v>
      </c>
      <c r="N7" s="875" t="s">
        <v>8</v>
      </c>
      <c r="O7" s="876"/>
      <c r="P7" s="528" t="s">
        <v>9</v>
      </c>
      <c r="Q7" s="445"/>
      <c r="R7" s="445"/>
      <c r="S7" s="468"/>
      <c r="T7" s="468"/>
      <c r="U7" s="468"/>
      <c r="V7" s="468"/>
      <c r="W7" s="468"/>
      <c r="X7" s="445"/>
      <c r="Y7" s="468"/>
      <c r="Z7" s="468"/>
      <c r="AA7" s="468"/>
      <c r="AB7" s="468"/>
    </row>
    <row r="8" spans="1:28" ht="16.5" thickBot="1">
      <c r="A8" s="499"/>
      <c r="B8" s="498"/>
      <c r="C8" s="498"/>
      <c r="D8" s="498"/>
      <c r="E8" s="498"/>
      <c r="F8" s="498"/>
      <c r="G8" s="498"/>
      <c r="H8" s="508"/>
      <c r="I8" s="869">
        <v>1391.2</v>
      </c>
      <c r="J8" s="870"/>
      <c r="K8" s="871"/>
      <c r="L8" s="872"/>
      <c r="M8" s="527"/>
      <c r="N8" s="871"/>
      <c r="O8" s="872"/>
      <c r="P8" s="527"/>
      <c r="Q8" s="445"/>
      <c r="R8" s="445"/>
      <c r="S8" s="468"/>
      <c r="T8" s="468"/>
      <c r="U8" s="468"/>
      <c r="V8" s="468"/>
      <c r="W8" s="468"/>
      <c r="X8" s="445"/>
      <c r="Y8" s="468"/>
      <c r="Z8" s="468"/>
      <c r="AA8" s="468"/>
      <c r="AB8" s="468"/>
    </row>
    <row r="9" spans="1:28">
      <c r="A9" s="518" t="s">
        <v>10</v>
      </c>
      <c r="B9" s="505"/>
      <c r="C9" s="505"/>
      <c r="D9" s="505"/>
      <c r="E9" s="505"/>
      <c r="F9" s="505"/>
      <c r="G9" s="505"/>
      <c r="H9" s="526"/>
      <c r="I9" s="464"/>
      <c r="J9" s="463"/>
      <c r="K9" s="873">
        <f>K12+K15</f>
        <v>8.98</v>
      </c>
      <c r="L9" s="874"/>
      <c r="M9" s="462">
        <f>K9*12*F8</f>
        <v>0</v>
      </c>
      <c r="N9" s="873">
        <f>N12+N15</f>
        <v>9.08</v>
      </c>
      <c r="O9" s="874"/>
      <c r="P9" s="462">
        <f>N9*12*I8</f>
        <v>151585.152</v>
      </c>
      <c r="Q9" s="445"/>
      <c r="R9" s="445"/>
      <c r="S9" s="445"/>
      <c r="T9" s="445"/>
      <c r="U9" s="445"/>
      <c r="V9" s="445"/>
      <c r="W9" s="445"/>
      <c r="X9" s="445"/>
      <c r="Y9" s="445"/>
      <c r="Z9" s="445"/>
      <c r="AA9" s="445"/>
      <c r="AB9" s="445"/>
    </row>
    <row r="10" spans="1:28">
      <c r="A10" s="525" t="s">
        <v>11</v>
      </c>
      <c r="B10" s="524"/>
      <c r="C10" s="524"/>
      <c r="D10" s="524"/>
      <c r="E10" s="524"/>
      <c r="F10" s="524"/>
      <c r="G10" s="524"/>
      <c r="H10" s="519"/>
      <c r="I10" s="470"/>
      <c r="J10" s="469"/>
      <c r="K10" s="470"/>
      <c r="L10" s="469"/>
      <c r="M10" s="523"/>
      <c r="N10" s="470"/>
      <c r="O10" s="469"/>
      <c r="P10" s="523"/>
      <c r="Q10" s="445"/>
      <c r="R10" s="445"/>
      <c r="S10" s="445"/>
      <c r="T10" s="445"/>
      <c r="U10" s="445"/>
      <c r="V10" s="445"/>
      <c r="W10" s="445"/>
      <c r="X10" s="445"/>
      <c r="Y10" s="445"/>
      <c r="Z10" s="445"/>
      <c r="AA10" s="445"/>
      <c r="AB10" s="445"/>
    </row>
    <row r="11" spans="1:28" ht="16.5" thickBot="1">
      <c r="A11" s="514" t="s">
        <v>12</v>
      </c>
      <c r="B11" s="522"/>
      <c r="C11" s="522"/>
      <c r="D11" s="522"/>
      <c r="E11" s="522"/>
      <c r="F11" s="522"/>
      <c r="G11" s="522"/>
      <c r="H11" s="521"/>
      <c r="I11" s="458"/>
      <c r="J11" s="457"/>
      <c r="K11" s="458"/>
      <c r="L11" s="457"/>
      <c r="M11" s="456"/>
      <c r="N11" s="458"/>
      <c r="O11" s="457"/>
      <c r="P11" s="456"/>
      <c r="Q11" s="445"/>
      <c r="R11" s="445"/>
      <c r="S11" s="445"/>
      <c r="T11" s="445"/>
      <c r="U11" s="445"/>
      <c r="V11" s="445"/>
      <c r="W11" s="445"/>
      <c r="X11" s="445"/>
      <c r="Y11" s="445"/>
      <c r="Z11" s="445"/>
      <c r="AA11" s="445"/>
      <c r="AB11" s="445"/>
    </row>
    <row r="12" spans="1:28">
      <c r="A12" s="493" t="s">
        <v>13</v>
      </c>
      <c r="B12" s="501"/>
      <c r="C12" s="501"/>
      <c r="D12" s="501"/>
      <c r="E12" s="501"/>
      <c r="F12" s="501"/>
      <c r="G12" s="501"/>
      <c r="H12" s="503"/>
      <c r="I12" s="875" t="s">
        <v>14</v>
      </c>
      <c r="J12" s="876"/>
      <c r="K12" s="877">
        <v>5.64</v>
      </c>
      <c r="L12" s="878"/>
      <c r="M12" s="455">
        <f>K12*12*F8</f>
        <v>0</v>
      </c>
      <c r="N12" s="877">
        <v>5.69</v>
      </c>
      <c r="O12" s="878"/>
      <c r="P12" s="455">
        <f>N12*12*I8</f>
        <v>94991.135999999999</v>
      </c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</row>
    <row r="13" spans="1:28">
      <c r="A13" s="474" t="s">
        <v>15</v>
      </c>
      <c r="B13" s="470"/>
      <c r="C13" s="470"/>
      <c r="D13" s="470"/>
      <c r="E13" s="470"/>
      <c r="F13" s="470"/>
      <c r="G13" s="470"/>
      <c r="H13" s="469"/>
      <c r="I13" s="879" t="s">
        <v>16</v>
      </c>
      <c r="J13" s="880"/>
      <c r="K13" s="497"/>
      <c r="L13" s="469"/>
      <c r="M13" s="455"/>
      <c r="N13" s="497"/>
      <c r="O13" s="469"/>
      <c r="P13" s="455"/>
      <c r="Q13" s="445"/>
      <c r="R13" s="445"/>
      <c r="S13" s="445"/>
      <c r="T13" s="445"/>
      <c r="U13" s="445"/>
      <c r="V13" s="445"/>
      <c r="W13" s="445"/>
      <c r="X13" s="445"/>
      <c r="Y13" s="445"/>
      <c r="Z13" s="445"/>
      <c r="AA13" s="445"/>
      <c r="AB13" s="445"/>
    </row>
    <row r="14" spans="1:28">
      <c r="A14" s="493" t="s">
        <v>17</v>
      </c>
      <c r="B14" s="501"/>
      <c r="C14" s="501"/>
      <c r="D14" s="501"/>
      <c r="E14" s="501"/>
      <c r="F14" s="501"/>
      <c r="G14" s="501"/>
      <c r="H14" s="503"/>
      <c r="I14" s="875"/>
      <c r="J14" s="876"/>
      <c r="K14" s="497"/>
      <c r="L14" s="469"/>
      <c r="M14" s="455"/>
      <c r="N14" s="497"/>
      <c r="O14" s="469"/>
      <c r="P14" s="45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</row>
    <row r="15" spans="1:28">
      <c r="A15" s="493" t="s">
        <v>18</v>
      </c>
      <c r="B15" s="501"/>
      <c r="C15" s="501"/>
      <c r="D15" s="501"/>
      <c r="E15" s="501"/>
      <c r="F15" s="501"/>
      <c r="G15" s="501"/>
      <c r="H15" s="503"/>
      <c r="I15" s="889" t="s">
        <v>19</v>
      </c>
      <c r="J15" s="890"/>
      <c r="K15" s="879">
        <v>3.34</v>
      </c>
      <c r="L15" s="880"/>
      <c r="M15" s="455">
        <f>K15*12*F8</f>
        <v>0</v>
      </c>
      <c r="N15" s="879">
        <v>3.39</v>
      </c>
      <c r="O15" s="880"/>
      <c r="P15" s="455">
        <f>N15*12*I8</f>
        <v>56594.016000000003</v>
      </c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445"/>
      <c r="AB15" s="445"/>
    </row>
    <row r="16" spans="1:28">
      <c r="A16" s="490" t="s">
        <v>20</v>
      </c>
      <c r="B16" s="487"/>
      <c r="C16" s="487"/>
      <c r="D16" s="487"/>
      <c r="E16" s="487"/>
      <c r="F16" s="487"/>
      <c r="G16" s="487"/>
      <c r="H16" s="486"/>
      <c r="I16" s="879" t="s">
        <v>16</v>
      </c>
      <c r="J16" s="880"/>
      <c r="K16" s="520"/>
      <c r="L16" s="519"/>
      <c r="M16" s="455"/>
      <c r="N16" s="520"/>
      <c r="O16" s="519"/>
      <c r="P16" s="455"/>
      <c r="Q16" s="445"/>
      <c r="R16" s="445"/>
      <c r="S16" s="445"/>
      <c r="T16" s="445"/>
      <c r="U16" s="445"/>
      <c r="V16" s="445"/>
      <c r="W16" s="445"/>
      <c r="X16" s="445"/>
      <c r="Y16" s="445"/>
      <c r="Z16" s="445"/>
      <c r="AA16" s="445"/>
      <c r="AB16" s="445"/>
    </row>
    <row r="17" spans="1:28">
      <c r="A17" s="485" t="s">
        <v>21</v>
      </c>
      <c r="B17" s="498"/>
      <c r="C17" s="498"/>
      <c r="D17" s="498"/>
      <c r="E17" s="498"/>
      <c r="F17" s="498"/>
      <c r="G17" s="498"/>
      <c r="H17" s="508"/>
      <c r="I17" s="879"/>
      <c r="J17" s="880"/>
      <c r="K17" s="497"/>
      <c r="L17" s="469"/>
      <c r="M17" s="455"/>
      <c r="N17" s="497"/>
      <c r="O17" s="469"/>
      <c r="P17" s="45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</row>
    <row r="18" spans="1:28" ht="16.5" thickBot="1">
      <c r="A18" s="493" t="s">
        <v>22</v>
      </c>
      <c r="B18" s="492"/>
      <c r="C18" s="492"/>
      <c r="D18" s="492"/>
      <c r="E18" s="492"/>
      <c r="F18" s="492"/>
      <c r="G18" s="492"/>
      <c r="H18" s="491"/>
      <c r="I18" s="501"/>
      <c r="J18" s="503"/>
      <c r="K18" s="887"/>
      <c r="L18" s="888"/>
      <c r="M18" s="455"/>
      <c r="N18" s="887"/>
      <c r="O18" s="888"/>
      <c r="P18" s="455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5"/>
      <c r="AB18" s="445"/>
    </row>
    <row r="19" spans="1:28">
      <c r="A19" s="518" t="s">
        <v>23</v>
      </c>
      <c r="B19" s="517"/>
      <c r="C19" s="517"/>
      <c r="D19" s="517"/>
      <c r="E19" s="517"/>
      <c r="F19" s="517"/>
      <c r="G19" s="517"/>
      <c r="H19" s="516"/>
      <c r="I19" s="464"/>
      <c r="J19" s="515"/>
      <c r="K19" s="891">
        <f>K21+K26+K28</f>
        <v>7.76</v>
      </c>
      <c r="L19" s="874"/>
      <c r="M19" s="462">
        <f>K19*12*F8</f>
        <v>0</v>
      </c>
      <c r="N19" s="891">
        <f>N21+N26+N28</f>
        <v>7.91</v>
      </c>
      <c r="O19" s="874"/>
      <c r="P19" s="462">
        <f>N19*12*I8</f>
        <v>132052.704</v>
      </c>
      <c r="Q19" s="445"/>
      <c r="R19" s="445"/>
      <c r="S19" s="445"/>
      <c r="T19" s="445"/>
      <c r="U19" s="445"/>
      <c r="V19" s="445"/>
      <c r="W19" s="445"/>
      <c r="X19" s="445"/>
      <c r="Y19" s="445"/>
      <c r="Z19" s="445"/>
      <c r="AA19" s="445"/>
      <c r="AB19" s="445"/>
    </row>
    <row r="20" spans="1:28" ht="16.5" thickBot="1">
      <c r="A20" s="514" t="s">
        <v>24</v>
      </c>
      <c r="B20" s="513"/>
      <c r="C20" s="513"/>
      <c r="D20" s="513"/>
      <c r="E20" s="513"/>
      <c r="F20" s="513"/>
      <c r="G20" s="513"/>
      <c r="H20" s="512"/>
      <c r="I20" s="458"/>
      <c r="J20" s="511"/>
      <c r="K20" s="458"/>
      <c r="L20" s="457"/>
      <c r="M20" s="456"/>
      <c r="N20" s="458"/>
      <c r="O20" s="457"/>
      <c r="P20" s="456"/>
      <c r="Q20" s="445"/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5"/>
    </row>
    <row r="21" spans="1:28">
      <c r="A21" s="474" t="s">
        <v>25</v>
      </c>
      <c r="B21" s="473"/>
      <c r="C21" s="473"/>
      <c r="D21" s="473"/>
      <c r="E21" s="473"/>
      <c r="F21" s="473"/>
      <c r="G21" s="473"/>
      <c r="H21" s="471"/>
      <c r="I21" s="879" t="s">
        <v>14</v>
      </c>
      <c r="J21" s="880"/>
      <c r="K21" s="877">
        <v>3.32</v>
      </c>
      <c r="L21" s="878"/>
      <c r="M21" s="455">
        <f>K21*12*F8</f>
        <v>0</v>
      </c>
      <c r="N21" s="877">
        <v>3.37</v>
      </c>
      <c r="O21" s="878"/>
      <c r="P21" s="455">
        <f>N21*12*I8</f>
        <v>56260.127999999997</v>
      </c>
      <c r="Q21" s="445"/>
      <c r="R21" s="445"/>
      <c r="S21" s="445"/>
      <c r="T21" s="445"/>
      <c r="U21" s="445"/>
      <c r="V21" s="445"/>
      <c r="W21" s="445"/>
      <c r="X21" s="445"/>
      <c r="Y21" s="445"/>
      <c r="Z21" s="445"/>
      <c r="AA21" s="445"/>
      <c r="AB21" s="445"/>
    </row>
    <row r="22" spans="1:28">
      <c r="A22" s="493" t="s">
        <v>26</v>
      </c>
      <c r="B22" s="492"/>
      <c r="C22" s="492"/>
      <c r="D22" s="492"/>
      <c r="E22" s="492"/>
      <c r="F22" s="492"/>
      <c r="G22" s="492"/>
      <c r="H22" s="491"/>
      <c r="I22" s="510"/>
      <c r="J22" s="509"/>
      <c r="K22" s="497"/>
      <c r="L22" s="469"/>
      <c r="M22" s="455"/>
      <c r="N22" s="497"/>
      <c r="O22" s="469"/>
      <c r="P22" s="455"/>
      <c r="Q22" s="445"/>
      <c r="R22" s="445"/>
      <c r="S22" s="445"/>
      <c r="T22" s="445"/>
      <c r="U22" s="445"/>
      <c r="V22" s="445"/>
      <c r="W22" s="445"/>
      <c r="X22" s="445"/>
      <c r="Y22" s="445"/>
      <c r="Z22" s="445"/>
      <c r="AA22" s="445"/>
      <c r="AB22" s="445"/>
    </row>
    <row r="23" spans="1:28">
      <c r="A23" s="474" t="s">
        <v>15</v>
      </c>
      <c r="B23" s="470"/>
      <c r="C23" s="470"/>
      <c r="D23" s="470"/>
      <c r="E23" s="470"/>
      <c r="F23" s="470"/>
      <c r="G23" s="470"/>
      <c r="H23" s="469"/>
      <c r="I23" s="879" t="s">
        <v>16</v>
      </c>
      <c r="J23" s="880"/>
      <c r="K23" s="497"/>
      <c r="L23" s="469"/>
      <c r="M23" s="455"/>
      <c r="N23" s="497"/>
      <c r="O23" s="469"/>
      <c r="P23" s="455"/>
      <c r="Q23" s="445"/>
      <c r="R23" s="445"/>
      <c r="S23" s="445"/>
      <c r="T23" s="445"/>
      <c r="U23" s="445"/>
      <c r="V23" s="445"/>
      <c r="W23" s="445"/>
      <c r="X23" s="445"/>
      <c r="Y23" s="445"/>
      <c r="Z23" s="445"/>
      <c r="AA23" s="445"/>
      <c r="AB23" s="445"/>
    </row>
    <row r="24" spans="1:28">
      <c r="A24" s="493" t="s">
        <v>17</v>
      </c>
      <c r="B24" s="501"/>
      <c r="C24" s="501"/>
      <c r="D24" s="501"/>
      <c r="E24" s="501"/>
      <c r="F24" s="501"/>
      <c r="G24" s="501"/>
      <c r="H24" s="503"/>
      <c r="I24" s="875"/>
      <c r="J24" s="876"/>
      <c r="K24" s="497"/>
      <c r="L24" s="469"/>
      <c r="M24" s="455"/>
      <c r="N24" s="497"/>
      <c r="O24" s="469"/>
      <c r="P24" s="455"/>
      <c r="Q24" s="445"/>
      <c r="R24" s="445"/>
      <c r="S24" s="445"/>
      <c r="T24" s="445"/>
      <c r="U24" s="445"/>
      <c r="V24" s="445"/>
      <c r="W24" s="445"/>
      <c r="X24" s="445"/>
      <c r="Y24" s="445"/>
      <c r="Z24" s="445"/>
      <c r="AA24" s="445"/>
      <c r="AB24" s="445"/>
    </row>
    <row r="25" spans="1:28">
      <c r="A25" s="490" t="s">
        <v>27</v>
      </c>
      <c r="B25" s="487"/>
      <c r="C25" s="486"/>
      <c r="D25" s="470"/>
      <c r="E25" s="470"/>
      <c r="F25" s="470"/>
      <c r="G25" s="470"/>
      <c r="H25" s="469"/>
      <c r="I25" s="879" t="s">
        <v>16</v>
      </c>
      <c r="J25" s="880"/>
      <c r="K25" s="497"/>
      <c r="L25" s="469"/>
      <c r="M25" s="455"/>
      <c r="N25" s="497"/>
      <c r="O25" s="469"/>
      <c r="P25" s="455"/>
      <c r="Q25" s="445"/>
      <c r="R25" s="445"/>
      <c r="S25" s="445"/>
      <c r="T25" s="445"/>
      <c r="U25" s="445"/>
      <c r="V25" s="445"/>
      <c r="W25" s="445"/>
      <c r="X25" s="445"/>
      <c r="Y25" s="445"/>
      <c r="Z25" s="445"/>
      <c r="AA25" s="445"/>
      <c r="AB25" s="445"/>
    </row>
    <row r="26" spans="1:28">
      <c r="A26" s="474" t="s">
        <v>28</v>
      </c>
      <c r="B26" s="470"/>
      <c r="C26" s="470"/>
      <c r="D26" s="487"/>
      <c r="E26" s="487"/>
      <c r="F26" s="487"/>
      <c r="G26" s="487"/>
      <c r="H26" s="486"/>
      <c r="I26" s="889" t="s">
        <v>19</v>
      </c>
      <c r="J26" s="890"/>
      <c r="K26" s="879">
        <v>1.68</v>
      </c>
      <c r="L26" s="880"/>
      <c r="M26" s="455">
        <f>K26*12*F8</f>
        <v>0</v>
      </c>
      <c r="N26" s="879">
        <v>1.73</v>
      </c>
      <c r="O26" s="880"/>
      <c r="P26" s="455">
        <f>N26*12*I8</f>
        <v>28881.311999999998</v>
      </c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</row>
    <row r="27" spans="1:28">
      <c r="A27" s="485" t="s">
        <v>29</v>
      </c>
      <c r="B27" s="484"/>
      <c r="C27" s="484"/>
      <c r="D27" s="484"/>
      <c r="E27" s="484"/>
      <c r="F27" s="484"/>
      <c r="G27" s="484"/>
      <c r="H27" s="483"/>
      <c r="I27" s="882" t="s">
        <v>133</v>
      </c>
      <c r="J27" s="883"/>
      <c r="K27" s="497"/>
      <c r="L27" s="469"/>
      <c r="M27" s="455"/>
      <c r="N27" s="497"/>
      <c r="O27" s="469"/>
      <c r="P27" s="45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/>
    </row>
    <row r="28" spans="1:28">
      <c r="A28" s="485" t="s">
        <v>32</v>
      </c>
      <c r="B28" s="484"/>
      <c r="C28" s="484"/>
      <c r="D28" s="484"/>
      <c r="E28" s="484"/>
      <c r="F28" s="484"/>
      <c r="G28" s="484"/>
      <c r="H28" s="483"/>
      <c r="I28" s="882" t="s">
        <v>19</v>
      </c>
      <c r="J28" s="883"/>
      <c r="K28" s="879">
        <v>2.76</v>
      </c>
      <c r="L28" s="880"/>
      <c r="M28" s="455">
        <f>K28*12*F8</f>
        <v>0</v>
      </c>
      <c r="N28" s="879">
        <v>2.81</v>
      </c>
      <c r="O28" s="880"/>
      <c r="P28" s="455">
        <f>N28*12*I8</f>
        <v>46911.264000000003</v>
      </c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</row>
    <row r="29" spans="1:28">
      <c r="A29" s="493" t="s">
        <v>33</v>
      </c>
      <c r="B29" s="492"/>
      <c r="C29" s="492"/>
      <c r="D29" s="492"/>
      <c r="E29" s="492"/>
      <c r="F29" s="492"/>
      <c r="G29" s="492"/>
      <c r="H29" s="491"/>
      <c r="I29" s="501"/>
      <c r="J29" s="503"/>
      <c r="K29" s="497"/>
      <c r="L29" s="469"/>
      <c r="M29" s="455"/>
      <c r="N29" s="497"/>
      <c r="O29" s="469"/>
      <c r="P29" s="455"/>
      <c r="Q29" s="445"/>
      <c r="R29" s="445"/>
      <c r="S29" s="445"/>
      <c r="T29" s="445"/>
      <c r="U29" s="445"/>
      <c r="V29" s="445"/>
      <c r="W29" s="445"/>
      <c r="X29" s="445"/>
      <c r="Y29" s="445"/>
      <c r="Z29" s="445"/>
      <c r="AA29" s="445"/>
      <c r="AB29" s="445"/>
    </row>
    <row r="30" spans="1:28">
      <c r="A30" s="485" t="s">
        <v>34</v>
      </c>
      <c r="B30" s="484"/>
      <c r="C30" s="484"/>
      <c r="D30" s="484"/>
      <c r="E30" s="484"/>
      <c r="F30" s="484"/>
      <c r="G30" s="484"/>
      <c r="H30" s="483"/>
      <c r="I30" s="879" t="s">
        <v>16</v>
      </c>
      <c r="J30" s="880"/>
      <c r="K30" s="497"/>
      <c r="L30" s="469"/>
      <c r="M30" s="455"/>
      <c r="N30" s="497"/>
      <c r="O30" s="469"/>
      <c r="P30" s="455"/>
      <c r="Q30" s="445"/>
      <c r="R30" s="445"/>
      <c r="S30" s="445"/>
      <c r="T30" s="445"/>
      <c r="U30" s="445"/>
      <c r="V30" s="445"/>
      <c r="W30" s="445"/>
      <c r="X30" s="445"/>
      <c r="Y30" s="445"/>
      <c r="Z30" s="445"/>
      <c r="AA30" s="445"/>
      <c r="AB30" s="445"/>
    </row>
    <row r="31" spans="1:28" ht="16.5" thickBot="1">
      <c r="A31" s="485" t="s">
        <v>35</v>
      </c>
      <c r="B31" s="484"/>
      <c r="C31" s="484"/>
      <c r="D31" s="484"/>
      <c r="E31" s="484"/>
      <c r="F31" s="484"/>
      <c r="G31" s="484"/>
      <c r="H31" s="483"/>
      <c r="I31" s="882" t="s">
        <v>132</v>
      </c>
      <c r="J31" s="883"/>
      <c r="K31" s="498"/>
      <c r="L31" s="508"/>
      <c r="M31" s="507"/>
      <c r="N31" s="498"/>
      <c r="O31" s="508"/>
      <c r="P31" s="507"/>
      <c r="Q31" s="445"/>
      <c r="R31" s="445"/>
      <c r="S31" s="445"/>
      <c r="T31" s="445"/>
      <c r="U31" s="445"/>
      <c r="V31" s="445"/>
      <c r="W31" s="445"/>
      <c r="X31" s="445"/>
      <c r="Y31" s="445"/>
      <c r="Z31" s="445"/>
      <c r="AA31" s="445"/>
      <c r="AB31" s="445"/>
    </row>
    <row r="32" spans="1:28" ht="16.5" thickBot="1">
      <c r="A32" s="506" t="s">
        <v>38</v>
      </c>
      <c r="B32" s="505"/>
      <c r="C32" s="505"/>
      <c r="D32" s="505"/>
      <c r="E32" s="505"/>
      <c r="F32" s="505"/>
      <c r="G32" s="464"/>
      <c r="H32" s="463"/>
      <c r="I32" s="464"/>
      <c r="J32" s="463"/>
      <c r="K32" s="892">
        <f>K33+K40+K50+K56+K57+K58</f>
        <v>41.67</v>
      </c>
      <c r="L32" s="874"/>
      <c r="M32" s="462">
        <f>M33+M40+M50+M56+M57+M58</f>
        <v>0</v>
      </c>
      <c r="N32" s="892">
        <f>N33+N40+N50+N56+N57+N58</f>
        <v>52.099999999999994</v>
      </c>
      <c r="O32" s="874"/>
      <c r="P32" s="462">
        <f>P33+P40+P50+P56+P57+P58</f>
        <v>869778.24</v>
      </c>
      <c r="Q32" s="445"/>
      <c r="R32" s="445"/>
      <c r="S32" s="445"/>
      <c r="T32" s="445"/>
      <c r="U32" s="445"/>
      <c r="V32" s="445"/>
      <c r="W32" s="445"/>
      <c r="X32" s="445"/>
      <c r="Y32" s="445"/>
      <c r="Z32" s="445"/>
      <c r="AA32" s="445"/>
      <c r="AB32" s="445"/>
    </row>
    <row r="33" spans="1:28" ht="16.5" thickBot="1">
      <c r="A33" s="895" t="s">
        <v>39</v>
      </c>
      <c r="B33" s="896"/>
      <c r="C33" s="896"/>
      <c r="D33" s="896"/>
      <c r="E33" s="896"/>
      <c r="F33" s="896"/>
      <c r="G33" s="896"/>
      <c r="H33" s="897"/>
      <c r="I33" s="477"/>
      <c r="J33" s="476"/>
      <c r="K33" s="893">
        <f>K34+K35+K36+K38+K39</f>
        <v>9.8600000000000012</v>
      </c>
      <c r="L33" s="894"/>
      <c r="M33" s="475">
        <f>K33*12*F8</f>
        <v>0</v>
      </c>
      <c r="N33" s="893">
        <f>N34+N35+N36+N38+N39</f>
        <v>10.11</v>
      </c>
      <c r="O33" s="894"/>
      <c r="P33" s="475">
        <f>N33*12*I8</f>
        <v>168780.38399999999</v>
      </c>
      <c r="Q33" s="445"/>
      <c r="R33" s="445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</row>
    <row r="34" spans="1:28">
      <c r="A34" s="493" t="s">
        <v>40</v>
      </c>
      <c r="B34" s="492"/>
      <c r="C34" s="492"/>
      <c r="D34" s="492"/>
      <c r="E34" s="492"/>
      <c r="F34" s="492"/>
      <c r="G34" s="492"/>
      <c r="H34" s="491"/>
      <c r="I34" s="875" t="s">
        <v>41</v>
      </c>
      <c r="J34" s="876"/>
      <c r="K34" s="877">
        <v>2.2400000000000002</v>
      </c>
      <c r="L34" s="878"/>
      <c r="M34" s="455">
        <f>K34*12*F8</f>
        <v>0</v>
      </c>
      <c r="N34" s="877">
        <v>2.29</v>
      </c>
      <c r="O34" s="878"/>
      <c r="P34" s="455">
        <f>N34*12*I8</f>
        <v>38230.175999999999</v>
      </c>
      <c r="Q34" s="445"/>
      <c r="R34" s="445"/>
      <c r="S34" s="445"/>
      <c r="T34" s="445"/>
      <c r="U34" s="445"/>
      <c r="V34" s="445"/>
      <c r="W34" s="445"/>
      <c r="X34" s="445"/>
      <c r="Y34" s="445"/>
      <c r="Z34" s="445"/>
      <c r="AA34" s="445"/>
      <c r="AB34" s="445"/>
    </row>
    <row r="35" spans="1:28">
      <c r="A35" s="490" t="s">
        <v>42</v>
      </c>
      <c r="B35" s="489"/>
      <c r="C35" s="489"/>
      <c r="D35" s="489"/>
      <c r="E35" s="489"/>
      <c r="F35" s="489"/>
      <c r="G35" s="489"/>
      <c r="H35" s="488"/>
      <c r="I35" s="889" t="s">
        <v>43</v>
      </c>
      <c r="J35" s="890"/>
      <c r="K35" s="879">
        <v>5.28</v>
      </c>
      <c r="L35" s="880"/>
      <c r="M35" s="455">
        <f>K35*12*F8</f>
        <v>0</v>
      </c>
      <c r="N35" s="879">
        <v>5.33</v>
      </c>
      <c r="O35" s="880"/>
      <c r="P35" s="455">
        <f>N35*12*I8</f>
        <v>88981.152000000002</v>
      </c>
      <c r="Q35" s="445"/>
      <c r="R35" s="445"/>
      <c r="S35" s="445"/>
      <c r="T35" s="445"/>
      <c r="U35" s="445"/>
      <c r="V35" s="445"/>
      <c r="W35" s="445"/>
      <c r="X35" s="445"/>
      <c r="Y35" s="445"/>
      <c r="Z35" s="445"/>
      <c r="AA35" s="445"/>
      <c r="AB35" s="445"/>
    </row>
    <row r="36" spans="1:28">
      <c r="A36" s="485" t="s">
        <v>44</v>
      </c>
      <c r="B36" s="484"/>
      <c r="C36" s="484"/>
      <c r="D36" s="484"/>
      <c r="E36" s="484"/>
      <c r="F36" s="484"/>
      <c r="G36" s="484"/>
      <c r="H36" s="483"/>
      <c r="I36" s="882" t="s">
        <v>19</v>
      </c>
      <c r="J36" s="883"/>
      <c r="K36" s="879">
        <v>0.6</v>
      </c>
      <c r="L36" s="880"/>
      <c r="M36" s="455">
        <f>K36*12*F8</f>
        <v>0</v>
      </c>
      <c r="N36" s="879">
        <v>0.65</v>
      </c>
      <c r="O36" s="880"/>
      <c r="P36" s="455">
        <f>N36*12*I8</f>
        <v>10851.36</v>
      </c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445"/>
    </row>
    <row r="37" spans="1:28">
      <c r="A37" s="504" t="s">
        <v>45</v>
      </c>
      <c r="B37" s="501"/>
      <c r="C37" s="501"/>
      <c r="D37" s="501"/>
      <c r="E37" s="492"/>
      <c r="F37" s="492"/>
      <c r="G37" s="492"/>
      <c r="H37" s="491"/>
      <c r="I37" s="501"/>
      <c r="J37" s="503"/>
      <c r="K37" s="470"/>
      <c r="L37" s="469"/>
      <c r="M37" s="455"/>
      <c r="N37" s="470"/>
      <c r="O37" s="469"/>
      <c r="P37" s="455"/>
      <c r="Q37" s="445"/>
      <c r="R37" s="445"/>
      <c r="S37" s="445"/>
      <c r="T37" s="445"/>
      <c r="U37" s="445"/>
      <c r="V37" s="445"/>
      <c r="W37" s="445"/>
      <c r="X37" s="445"/>
      <c r="Y37" s="445"/>
      <c r="Z37" s="445"/>
      <c r="AA37" s="445"/>
      <c r="AB37" s="445"/>
    </row>
    <row r="38" spans="1:28">
      <c r="A38" s="490" t="s">
        <v>46</v>
      </c>
      <c r="B38" s="489"/>
      <c r="C38" s="489"/>
      <c r="D38" s="489"/>
      <c r="E38" s="489"/>
      <c r="F38" s="489"/>
      <c r="G38" s="489"/>
      <c r="H38" s="488"/>
      <c r="I38" s="889" t="s">
        <v>14</v>
      </c>
      <c r="J38" s="890"/>
      <c r="K38" s="879">
        <v>0.18</v>
      </c>
      <c r="L38" s="880"/>
      <c r="M38" s="455">
        <f>K38*12*F8</f>
        <v>0</v>
      </c>
      <c r="N38" s="879">
        <v>0.23</v>
      </c>
      <c r="O38" s="880"/>
      <c r="P38" s="455">
        <f>N38*12*I8</f>
        <v>3839.7120000000004</v>
      </c>
      <c r="Q38" s="445"/>
      <c r="R38" s="445"/>
      <c r="S38" s="445"/>
      <c r="T38" s="445"/>
      <c r="U38" s="445"/>
      <c r="V38" s="445"/>
      <c r="W38" s="445"/>
      <c r="X38" s="445"/>
      <c r="Y38" s="445"/>
      <c r="Z38" s="445"/>
      <c r="AA38" s="445"/>
      <c r="AB38" s="445"/>
    </row>
    <row r="39" spans="1:28" ht="16.5" thickBot="1">
      <c r="A39" s="485" t="s">
        <v>47</v>
      </c>
      <c r="B39" s="484"/>
      <c r="C39" s="484"/>
      <c r="D39" s="484"/>
      <c r="E39" s="484"/>
      <c r="F39" s="484"/>
      <c r="G39" s="484"/>
      <c r="H39" s="483"/>
      <c r="I39" s="871" t="s">
        <v>14</v>
      </c>
      <c r="J39" s="872"/>
      <c r="K39" s="898">
        <v>1.56</v>
      </c>
      <c r="L39" s="899"/>
      <c r="M39" s="455">
        <f>K39*12*F8</f>
        <v>0</v>
      </c>
      <c r="N39" s="898">
        <v>1.61</v>
      </c>
      <c r="O39" s="899"/>
      <c r="P39" s="455">
        <f>N39*12*I8</f>
        <v>26877.984</v>
      </c>
      <c r="Q39" s="445"/>
      <c r="R39" s="445"/>
      <c r="S39" s="445"/>
      <c r="T39" s="445"/>
      <c r="U39" s="445"/>
      <c r="V39" s="445"/>
      <c r="W39" s="445"/>
      <c r="X39" s="445"/>
      <c r="Y39" s="445"/>
      <c r="Z39" s="445"/>
      <c r="AA39" s="445"/>
      <c r="AB39" s="445"/>
    </row>
    <row r="40" spans="1:28" ht="16.5" thickBot="1">
      <c r="A40" s="901" t="s">
        <v>48</v>
      </c>
      <c r="B40" s="902"/>
      <c r="C40" s="902"/>
      <c r="D40" s="902"/>
      <c r="E40" s="902"/>
      <c r="F40" s="902"/>
      <c r="G40" s="902"/>
      <c r="H40" s="903"/>
      <c r="I40" s="477"/>
      <c r="J40" s="476"/>
      <c r="K40" s="900">
        <f>K41+K42+K44+K45+K48+K49</f>
        <v>3.0300000000000002</v>
      </c>
      <c r="L40" s="894"/>
      <c r="M40" s="475">
        <f>K40*12*F8</f>
        <v>0</v>
      </c>
      <c r="N40" s="900">
        <f>N41+N42+N44+N45+N48+N49</f>
        <v>3.33</v>
      </c>
      <c r="O40" s="894"/>
      <c r="P40" s="475">
        <f>N40*12*I8</f>
        <v>55592.352000000006</v>
      </c>
      <c r="Q40" s="445"/>
      <c r="R40" s="445"/>
      <c r="S40" s="445"/>
      <c r="T40" s="445"/>
      <c r="U40" s="445"/>
      <c r="V40" s="445"/>
      <c r="W40" s="445"/>
      <c r="X40" s="445"/>
      <c r="Y40" s="445"/>
      <c r="Z40" s="445"/>
      <c r="AA40" s="445"/>
      <c r="AB40" s="445"/>
    </row>
    <row r="41" spans="1:28">
      <c r="A41" s="502" t="s">
        <v>49</v>
      </c>
      <c r="B41" s="501"/>
      <c r="C41" s="501"/>
      <c r="D41" s="501"/>
      <c r="E41" s="501"/>
      <c r="F41" s="492"/>
      <c r="G41" s="492"/>
      <c r="H41" s="491"/>
      <c r="I41" s="500"/>
      <c r="J41" s="469"/>
      <c r="K41" s="877">
        <v>0.24</v>
      </c>
      <c r="L41" s="878"/>
      <c r="M41" s="455">
        <f>K41*12*F8</f>
        <v>0</v>
      </c>
      <c r="N41" s="877">
        <v>0.28999999999999998</v>
      </c>
      <c r="O41" s="878"/>
      <c r="P41" s="455">
        <f>N41*12*I8</f>
        <v>4841.3759999999993</v>
      </c>
      <c r="Q41" s="445"/>
      <c r="R41" s="445"/>
      <c r="S41" s="445"/>
      <c r="T41" s="445"/>
      <c r="U41" s="445"/>
      <c r="V41" s="445"/>
      <c r="W41" s="445"/>
      <c r="X41" s="445"/>
      <c r="Y41" s="445"/>
      <c r="Z41" s="445"/>
      <c r="AA41" s="445"/>
      <c r="AB41" s="445"/>
    </row>
    <row r="42" spans="1:28">
      <c r="A42" s="499" t="s">
        <v>50</v>
      </c>
      <c r="B42" s="498"/>
      <c r="C42" s="498"/>
      <c r="D42" s="498"/>
      <c r="E42" s="498"/>
      <c r="F42" s="484"/>
      <c r="G42" s="484"/>
      <c r="H42" s="483"/>
      <c r="I42" s="879" t="s">
        <v>51</v>
      </c>
      <c r="J42" s="880"/>
      <c r="K42" s="879">
        <v>1.25</v>
      </c>
      <c r="L42" s="880"/>
      <c r="M42" s="455">
        <f>K42*12*F8</f>
        <v>0</v>
      </c>
      <c r="N42" s="879">
        <v>1.3</v>
      </c>
      <c r="O42" s="880"/>
      <c r="P42" s="455">
        <f>N42*12*I8</f>
        <v>21702.720000000001</v>
      </c>
      <c r="Q42" s="445"/>
      <c r="R42" s="445"/>
      <c r="S42" s="445"/>
      <c r="T42" s="445"/>
      <c r="U42" s="445"/>
      <c r="V42" s="445"/>
      <c r="W42" s="445"/>
      <c r="X42" s="445"/>
      <c r="Y42" s="445"/>
      <c r="Z42" s="445"/>
      <c r="AA42" s="445"/>
      <c r="AB42" s="445"/>
    </row>
    <row r="43" spans="1:28">
      <c r="A43" s="493" t="s">
        <v>52</v>
      </c>
      <c r="B43" s="492"/>
      <c r="C43" s="492"/>
      <c r="D43" s="492"/>
      <c r="E43" s="492"/>
      <c r="F43" s="492"/>
      <c r="G43" s="492"/>
      <c r="H43" s="491"/>
      <c r="I43" s="875" t="s">
        <v>53</v>
      </c>
      <c r="J43" s="876"/>
      <c r="K43" s="497"/>
      <c r="L43" s="469"/>
      <c r="M43" s="455"/>
      <c r="N43" s="497"/>
      <c r="O43" s="469"/>
      <c r="P43" s="455"/>
      <c r="Q43" s="445"/>
      <c r="R43" s="445"/>
      <c r="S43" s="445"/>
      <c r="T43" s="445"/>
      <c r="U43" s="445"/>
      <c r="V43" s="445"/>
      <c r="W43" s="445"/>
      <c r="X43" s="445"/>
      <c r="Y43" s="445"/>
      <c r="Z43" s="445"/>
      <c r="AA43" s="445"/>
      <c r="AB43" s="445"/>
    </row>
    <row r="44" spans="1:28">
      <c r="A44" s="490" t="s">
        <v>54</v>
      </c>
      <c r="B44" s="489"/>
      <c r="C44" s="489"/>
      <c r="D44" s="489"/>
      <c r="E44" s="489"/>
      <c r="F44" s="489"/>
      <c r="G44" s="489"/>
      <c r="H44" s="488"/>
      <c r="I44" s="889" t="s">
        <v>55</v>
      </c>
      <c r="J44" s="890"/>
      <c r="K44" s="879">
        <v>0.81</v>
      </c>
      <c r="L44" s="880"/>
      <c r="M44" s="455">
        <f>K44*12*F8</f>
        <v>0</v>
      </c>
      <c r="N44" s="879">
        <v>0.86</v>
      </c>
      <c r="O44" s="880"/>
      <c r="P44" s="455">
        <f>N44*12*I8</f>
        <v>14357.184000000001</v>
      </c>
      <c r="Q44" s="445"/>
      <c r="R44" s="445"/>
      <c r="S44" s="445"/>
      <c r="T44" s="445"/>
      <c r="U44" s="445"/>
      <c r="V44" s="445"/>
      <c r="W44" s="445"/>
      <c r="X44" s="445"/>
      <c r="Y44" s="445"/>
      <c r="Z44" s="445"/>
      <c r="AA44" s="445"/>
      <c r="AB44" s="445"/>
    </row>
    <row r="45" spans="1:28">
      <c r="A45" s="490" t="s">
        <v>56</v>
      </c>
      <c r="B45" s="489"/>
      <c r="C45" s="489"/>
      <c r="D45" s="489"/>
      <c r="E45" s="489"/>
      <c r="F45" s="489"/>
      <c r="G45" s="489"/>
      <c r="H45" s="488"/>
      <c r="I45" s="889" t="s">
        <v>57</v>
      </c>
      <c r="J45" s="890"/>
      <c r="K45" s="879">
        <v>0.28000000000000003</v>
      </c>
      <c r="L45" s="880"/>
      <c r="M45" s="455">
        <f>K45*12*F8</f>
        <v>0</v>
      </c>
      <c r="N45" s="879">
        <v>0.33</v>
      </c>
      <c r="O45" s="880"/>
      <c r="P45" s="455">
        <f>N45*12*I8</f>
        <v>5509.152</v>
      </c>
      <c r="Q45" s="445"/>
      <c r="R45" s="445"/>
      <c r="S45" s="445"/>
      <c r="T45" s="445"/>
      <c r="U45" s="445"/>
      <c r="V45" s="445"/>
      <c r="W45" s="445"/>
      <c r="X45" s="445"/>
      <c r="Y45" s="445"/>
      <c r="Z45" s="445"/>
      <c r="AA45" s="445"/>
      <c r="AB45" s="445"/>
    </row>
    <row r="46" spans="1:28">
      <c r="A46" s="485" t="s">
        <v>119</v>
      </c>
      <c r="B46" s="484"/>
      <c r="C46" s="484"/>
      <c r="D46" s="484"/>
      <c r="E46" s="484"/>
      <c r="F46" s="484"/>
      <c r="G46" s="484"/>
      <c r="H46" s="483"/>
      <c r="I46" s="908" t="s">
        <v>115</v>
      </c>
      <c r="J46" s="909"/>
      <c r="K46" s="497"/>
      <c r="L46" s="469"/>
      <c r="M46" s="455"/>
      <c r="N46" s="497"/>
      <c r="O46" s="469"/>
      <c r="P46" s="45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/>
      <c r="AB46" s="445"/>
    </row>
    <row r="47" spans="1:28">
      <c r="A47" s="493" t="s">
        <v>118</v>
      </c>
      <c r="B47" s="492"/>
      <c r="C47" s="492"/>
      <c r="D47" s="492"/>
      <c r="E47" s="492"/>
      <c r="F47" s="492"/>
      <c r="G47" s="492"/>
      <c r="H47" s="491"/>
      <c r="I47" s="875" t="s">
        <v>117</v>
      </c>
      <c r="J47" s="876"/>
      <c r="K47" s="887"/>
      <c r="L47" s="888"/>
      <c r="M47" s="455"/>
      <c r="N47" s="887"/>
      <c r="O47" s="888"/>
      <c r="P47" s="455"/>
      <c r="Q47" s="445"/>
      <c r="R47" s="445"/>
      <c r="S47" s="445"/>
      <c r="T47" s="445"/>
      <c r="U47" s="445"/>
      <c r="V47" s="445"/>
      <c r="W47" s="445"/>
      <c r="X47" s="445"/>
      <c r="Y47" s="445"/>
      <c r="Z47" s="445"/>
      <c r="AA47" s="445"/>
      <c r="AB47" s="445"/>
    </row>
    <row r="48" spans="1:28">
      <c r="A48" s="485" t="s">
        <v>58</v>
      </c>
      <c r="B48" s="484"/>
      <c r="C48" s="484"/>
      <c r="D48" s="484"/>
      <c r="E48" s="484"/>
      <c r="F48" s="484"/>
      <c r="G48" s="484"/>
      <c r="H48" s="483"/>
      <c r="I48" s="889" t="s">
        <v>59</v>
      </c>
      <c r="J48" s="890"/>
      <c r="K48" s="887">
        <v>0.2</v>
      </c>
      <c r="L48" s="888"/>
      <c r="M48" s="455">
        <f>K48*12*F8</f>
        <v>0</v>
      </c>
      <c r="N48" s="887">
        <v>0.25</v>
      </c>
      <c r="O48" s="888"/>
      <c r="P48" s="455">
        <f>N48*12*I8</f>
        <v>4173.6000000000004</v>
      </c>
      <c r="Q48" s="445"/>
      <c r="R48" s="445"/>
      <c r="S48" s="445"/>
      <c r="T48" s="445"/>
      <c r="U48" s="445"/>
      <c r="V48" s="445"/>
      <c r="W48" s="445"/>
      <c r="X48" s="445"/>
      <c r="Y48" s="445"/>
      <c r="Z48" s="445"/>
      <c r="AA48" s="445"/>
      <c r="AB48" s="445"/>
    </row>
    <row r="49" spans="1:30" ht="16.5" thickBot="1">
      <c r="A49" s="485" t="s">
        <v>60</v>
      </c>
      <c r="B49" s="484"/>
      <c r="C49" s="484"/>
      <c r="D49" s="484"/>
      <c r="E49" s="484"/>
      <c r="F49" s="484"/>
      <c r="G49" s="484"/>
      <c r="H49" s="483"/>
      <c r="I49" s="871" t="s">
        <v>61</v>
      </c>
      <c r="J49" s="872"/>
      <c r="K49" s="906">
        <v>0.25</v>
      </c>
      <c r="L49" s="907"/>
      <c r="M49" s="496">
        <f>K49*12*F8</f>
        <v>0</v>
      </c>
      <c r="N49" s="906">
        <v>0.3</v>
      </c>
      <c r="O49" s="907"/>
      <c r="P49" s="496">
        <f>N49*12*I8</f>
        <v>5008.32</v>
      </c>
      <c r="Q49" s="445"/>
      <c r="R49" s="445"/>
      <c r="S49" s="445"/>
      <c r="T49" s="445"/>
      <c r="U49" s="445"/>
      <c r="V49" s="445"/>
      <c r="W49" s="445"/>
      <c r="X49" s="445"/>
      <c r="Y49" s="445"/>
      <c r="Z49" s="445"/>
      <c r="AA49" s="445"/>
      <c r="AB49" s="445"/>
    </row>
    <row r="50" spans="1:30" ht="16.5" thickBot="1">
      <c r="A50" s="901" t="s">
        <v>109</v>
      </c>
      <c r="B50" s="902"/>
      <c r="C50" s="902"/>
      <c r="D50" s="902"/>
      <c r="E50" s="902"/>
      <c r="F50" s="902"/>
      <c r="G50" s="902"/>
      <c r="H50" s="903"/>
      <c r="I50" s="495"/>
      <c r="J50" s="494"/>
      <c r="K50" s="904">
        <f>K51+K52+K54+K55</f>
        <v>3.3600000000000003</v>
      </c>
      <c r="L50" s="905"/>
      <c r="M50" s="475">
        <f>K50*12*F8</f>
        <v>0</v>
      </c>
      <c r="N50" s="904">
        <f>N51+N52+N54+N55</f>
        <v>3.56</v>
      </c>
      <c r="O50" s="905"/>
      <c r="P50" s="475">
        <f>N50*12*I8</f>
        <v>59432.063999999998</v>
      </c>
      <c r="Q50" s="445"/>
      <c r="R50" s="445"/>
      <c r="S50" s="445"/>
      <c r="T50" s="445"/>
      <c r="U50" s="445"/>
      <c r="V50" s="445"/>
      <c r="W50" s="445"/>
      <c r="X50" s="445"/>
      <c r="Y50" s="445"/>
      <c r="Z50" s="445"/>
      <c r="AA50" s="445"/>
      <c r="AB50" s="445"/>
    </row>
    <row r="51" spans="1:30">
      <c r="A51" s="493" t="s">
        <v>63</v>
      </c>
      <c r="B51" s="492"/>
      <c r="C51" s="492"/>
      <c r="D51" s="492"/>
      <c r="E51" s="492"/>
      <c r="F51" s="492"/>
      <c r="G51" s="492"/>
      <c r="H51" s="491"/>
      <c r="I51" s="914" t="s">
        <v>64</v>
      </c>
      <c r="J51" s="915"/>
      <c r="K51" s="912">
        <v>1.03</v>
      </c>
      <c r="L51" s="913"/>
      <c r="M51" s="455">
        <f>K51*12*F8</f>
        <v>0</v>
      </c>
      <c r="N51" s="912">
        <v>1.08</v>
      </c>
      <c r="O51" s="913"/>
      <c r="P51" s="455">
        <f>N51*12*I8</f>
        <v>18029.952000000001</v>
      </c>
      <c r="Q51" s="445"/>
      <c r="R51" s="445"/>
      <c r="S51" s="445"/>
      <c r="T51" s="445"/>
      <c r="U51" s="445"/>
      <c r="V51" s="445"/>
      <c r="W51" s="445"/>
      <c r="X51" s="445"/>
      <c r="Y51" s="445"/>
      <c r="Z51" s="445"/>
      <c r="AA51" s="445"/>
      <c r="AB51" s="445"/>
    </row>
    <row r="52" spans="1:30">
      <c r="A52" s="474" t="s">
        <v>116</v>
      </c>
      <c r="B52" s="472"/>
      <c r="C52" s="472"/>
      <c r="D52" s="472"/>
      <c r="E52" s="472"/>
      <c r="F52" s="473"/>
      <c r="G52" s="472"/>
      <c r="H52" s="471"/>
      <c r="I52" s="908" t="s">
        <v>115</v>
      </c>
      <c r="J52" s="909"/>
      <c r="K52" s="887">
        <v>0.52</v>
      </c>
      <c r="L52" s="888"/>
      <c r="M52" s="455">
        <f>K52*12*F8</f>
        <v>0</v>
      </c>
      <c r="N52" s="887">
        <v>0.56999999999999995</v>
      </c>
      <c r="O52" s="888"/>
      <c r="P52" s="455">
        <f>N52*12*I8</f>
        <v>9515.8080000000009</v>
      </c>
      <c r="Q52" s="445"/>
      <c r="R52" s="445"/>
      <c r="S52" s="445"/>
      <c r="T52" s="445"/>
      <c r="U52" s="445"/>
      <c r="V52" s="445"/>
      <c r="W52" s="445"/>
      <c r="X52" s="445"/>
      <c r="Y52" s="445"/>
      <c r="Z52" s="445"/>
      <c r="AA52" s="445"/>
      <c r="AB52" s="445"/>
    </row>
    <row r="53" spans="1:30">
      <c r="A53" s="493" t="s">
        <v>114</v>
      </c>
      <c r="B53" s="492"/>
      <c r="C53" s="492"/>
      <c r="D53" s="492"/>
      <c r="E53" s="492"/>
      <c r="F53" s="492"/>
      <c r="G53" s="492"/>
      <c r="H53" s="491"/>
      <c r="I53" s="875" t="s">
        <v>113</v>
      </c>
      <c r="J53" s="876"/>
      <c r="K53" s="478"/>
      <c r="L53" s="467"/>
      <c r="M53" s="455"/>
      <c r="N53" s="478"/>
      <c r="O53" s="467"/>
      <c r="P53" s="455"/>
      <c r="Q53" s="445"/>
      <c r="R53" s="445"/>
      <c r="S53" s="445"/>
      <c r="T53" s="445"/>
      <c r="U53" s="445"/>
      <c r="V53" s="445"/>
      <c r="W53" s="445"/>
      <c r="X53" s="445"/>
      <c r="Y53" s="445"/>
      <c r="Z53" s="445"/>
      <c r="AA53" s="445"/>
      <c r="AB53" s="445"/>
    </row>
    <row r="54" spans="1:30">
      <c r="A54" s="490" t="s">
        <v>65</v>
      </c>
      <c r="B54" s="489"/>
      <c r="C54" s="489"/>
      <c r="D54" s="489"/>
      <c r="E54" s="489"/>
      <c r="F54" s="489"/>
      <c r="G54" s="489"/>
      <c r="H54" s="488"/>
      <c r="I54" s="487" t="s">
        <v>66</v>
      </c>
      <c r="J54" s="486"/>
      <c r="K54" s="887">
        <v>1.34</v>
      </c>
      <c r="L54" s="888"/>
      <c r="M54" s="455">
        <f>K54*12*F8</f>
        <v>0</v>
      </c>
      <c r="N54" s="887">
        <v>1.39</v>
      </c>
      <c r="O54" s="888"/>
      <c r="P54" s="455">
        <f>N54*12*I8</f>
        <v>23205.216</v>
      </c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445"/>
    </row>
    <row r="55" spans="1:30" ht="16.5" thickBot="1">
      <c r="A55" s="485" t="s">
        <v>58</v>
      </c>
      <c r="B55" s="484"/>
      <c r="C55" s="484"/>
      <c r="D55" s="484"/>
      <c r="E55" s="484"/>
      <c r="F55" s="484"/>
      <c r="G55" s="484"/>
      <c r="H55" s="483"/>
      <c r="I55" s="871" t="s">
        <v>59</v>
      </c>
      <c r="J55" s="872"/>
      <c r="K55" s="906">
        <v>0.47</v>
      </c>
      <c r="L55" s="907"/>
      <c r="M55" s="455">
        <f>K55*12*F8</f>
        <v>0</v>
      </c>
      <c r="N55" s="906">
        <v>0.52</v>
      </c>
      <c r="O55" s="907"/>
      <c r="P55" s="455">
        <f>N55*12*I8</f>
        <v>8681.0879999999997</v>
      </c>
      <c r="Q55" s="445"/>
      <c r="R55" s="445"/>
      <c r="S55" s="445"/>
      <c r="T55" s="445"/>
      <c r="U55" s="445"/>
      <c r="V55" s="445"/>
      <c r="W55" s="445"/>
      <c r="X55" s="445"/>
      <c r="Y55" s="445"/>
      <c r="Z55" s="445"/>
      <c r="AA55" s="445"/>
      <c r="AB55" s="445"/>
    </row>
    <row r="56" spans="1:30" ht="16.5" thickBot="1">
      <c r="A56" s="481" t="s">
        <v>108</v>
      </c>
      <c r="B56" s="480"/>
      <c r="C56" s="480"/>
      <c r="D56" s="480"/>
      <c r="E56" s="480"/>
      <c r="F56" s="480"/>
      <c r="G56" s="480"/>
      <c r="H56" s="479"/>
      <c r="I56" s="916" t="s">
        <v>68</v>
      </c>
      <c r="J56" s="917"/>
      <c r="K56" s="910">
        <v>21.58</v>
      </c>
      <c r="L56" s="911"/>
      <c r="M56" s="475">
        <f>K56*12*F8</f>
        <v>0</v>
      </c>
      <c r="N56" s="910">
        <v>31.16</v>
      </c>
      <c r="O56" s="911"/>
      <c r="P56" s="475">
        <f>N56*12*I8</f>
        <v>520197.50400000002</v>
      </c>
      <c r="Q56" s="445"/>
      <c r="R56" s="445"/>
      <c r="S56" s="445"/>
      <c r="T56" s="445"/>
      <c r="U56" s="445"/>
      <c r="V56" s="445"/>
      <c r="W56" s="445"/>
      <c r="X56" s="445"/>
      <c r="Y56" s="445"/>
      <c r="Z56" s="445"/>
      <c r="AA56" s="445"/>
      <c r="AB56" s="445"/>
      <c r="AD56" s="482"/>
    </row>
    <row r="57" spans="1:30" ht="16.5" thickBot="1">
      <c r="A57" s="895" t="s">
        <v>107</v>
      </c>
      <c r="B57" s="896"/>
      <c r="C57" s="896"/>
      <c r="D57" s="896"/>
      <c r="E57" s="896"/>
      <c r="F57" s="896"/>
      <c r="G57" s="896"/>
      <c r="H57" s="897"/>
      <c r="I57" s="877" t="s">
        <v>71</v>
      </c>
      <c r="J57" s="878"/>
      <c r="K57" s="900">
        <v>2.4900000000000002</v>
      </c>
      <c r="L57" s="905"/>
      <c r="M57" s="475">
        <f>K57*12*F8</f>
        <v>0</v>
      </c>
      <c r="N57" s="900">
        <v>2.54</v>
      </c>
      <c r="O57" s="905"/>
      <c r="P57" s="475">
        <f>N57*12*I8</f>
        <v>42403.776000000005</v>
      </c>
      <c r="Q57" s="445"/>
      <c r="R57" s="445"/>
      <c r="S57" s="445"/>
      <c r="T57" s="445"/>
      <c r="U57" s="445"/>
      <c r="V57" s="445"/>
      <c r="W57" s="445"/>
      <c r="X57" s="445"/>
      <c r="Y57" s="445"/>
      <c r="Z57" s="445"/>
      <c r="AA57" s="445"/>
      <c r="AB57" s="445"/>
    </row>
    <row r="58" spans="1:30" ht="16.5" thickBot="1">
      <c r="A58" s="481" t="s">
        <v>106</v>
      </c>
      <c r="B58" s="480"/>
      <c r="C58" s="480"/>
      <c r="D58" s="480"/>
      <c r="E58" s="480"/>
      <c r="F58" s="480"/>
      <c r="G58" s="480"/>
      <c r="H58" s="479"/>
      <c r="I58" s="477"/>
      <c r="J58" s="476"/>
      <c r="K58" s="900">
        <v>1.35</v>
      </c>
      <c r="L58" s="905"/>
      <c r="M58" s="475">
        <f>K58*12*F8</f>
        <v>0</v>
      </c>
      <c r="N58" s="900">
        <v>1.4</v>
      </c>
      <c r="O58" s="905"/>
      <c r="P58" s="475">
        <f>N58*12*I8</f>
        <v>23372.159999999996</v>
      </c>
      <c r="Q58" s="445"/>
      <c r="R58" s="445"/>
      <c r="S58" s="445"/>
      <c r="T58" s="445"/>
      <c r="U58" s="445"/>
      <c r="V58" s="445"/>
      <c r="W58" s="445"/>
      <c r="X58" s="445"/>
      <c r="Y58" s="445"/>
      <c r="Z58" s="445"/>
      <c r="AA58" s="445"/>
      <c r="AB58" s="445"/>
    </row>
    <row r="59" spans="1:30">
      <c r="A59" s="474" t="s">
        <v>75</v>
      </c>
      <c r="B59" s="473"/>
      <c r="C59" s="473"/>
      <c r="D59" s="473"/>
      <c r="E59" s="473"/>
      <c r="F59" s="473"/>
      <c r="G59" s="473"/>
      <c r="H59" s="471"/>
      <c r="I59" s="877" t="s">
        <v>14</v>
      </c>
      <c r="J59" s="878"/>
      <c r="K59" s="478"/>
      <c r="L59" s="467"/>
      <c r="M59" s="455"/>
      <c r="N59" s="478"/>
      <c r="O59" s="467"/>
      <c r="P59" s="45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</row>
    <row r="60" spans="1:30" ht="16.5" thickBot="1">
      <c r="A60" s="474" t="s">
        <v>76</v>
      </c>
      <c r="B60" s="473"/>
      <c r="C60" s="473"/>
      <c r="D60" s="473"/>
      <c r="E60" s="473"/>
      <c r="F60" s="473"/>
      <c r="G60" s="473"/>
      <c r="H60" s="471"/>
      <c r="I60" s="470"/>
      <c r="J60" s="469"/>
      <c r="K60" s="478"/>
      <c r="L60" s="467"/>
      <c r="M60" s="455"/>
      <c r="N60" s="478"/>
      <c r="O60" s="467"/>
      <c r="P60" s="455"/>
      <c r="Q60" s="445"/>
      <c r="R60" s="445"/>
      <c r="S60" s="445"/>
      <c r="T60" s="445"/>
      <c r="U60" s="445"/>
      <c r="V60" s="445"/>
      <c r="W60" s="445"/>
      <c r="X60" s="445"/>
      <c r="Y60" s="445"/>
      <c r="Z60" s="445"/>
      <c r="AA60" s="445"/>
      <c r="AB60" s="445"/>
    </row>
    <row r="61" spans="1:30" ht="16.5" thickBot="1">
      <c r="A61" s="895" t="s">
        <v>105</v>
      </c>
      <c r="B61" s="896"/>
      <c r="C61" s="896"/>
      <c r="D61" s="896"/>
      <c r="E61" s="896"/>
      <c r="F61" s="896"/>
      <c r="G61" s="896"/>
      <c r="H61" s="897"/>
      <c r="I61" s="477"/>
      <c r="J61" s="476"/>
      <c r="K61" s="900">
        <v>8.1999999999999993</v>
      </c>
      <c r="L61" s="905"/>
      <c r="M61" s="475">
        <f>K61*12*F8</f>
        <v>0</v>
      </c>
      <c r="N61" s="900">
        <v>8.25</v>
      </c>
      <c r="O61" s="905"/>
      <c r="P61" s="475">
        <f>N61*12*I8</f>
        <v>137728.80000000002</v>
      </c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</row>
    <row r="62" spans="1:30">
      <c r="A62" s="474" t="s">
        <v>131</v>
      </c>
      <c r="B62" s="472"/>
      <c r="C62" s="472"/>
      <c r="D62" s="472"/>
      <c r="E62" s="472"/>
      <c r="F62" s="473"/>
      <c r="G62" s="472"/>
      <c r="H62" s="471"/>
      <c r="I62" s="879" t="s">
        <v>79</v>
      </c>
      <c r="J62" s="880"/>
      <c r="K62" s="468"/>
      <c r="L62" s="467"/>
      <c r="M62" s="455"/>
      <c r="N62" s="468"/>
      <c r="O62" s="467"/>
      <c r="P62" s="455"/>
      <c r="Q62" s="445"/>
      <c r="R62" s="445"/>
      <c r="S62" s="445"/>
      <c r="T62" s="445"/>
      <c r="U62" s="445"/>
      <c r="V62" s="445"/>
      <c r="W62" s="445"/>
      <c r="X62" s="445"/>
      <c r="Y62" s="445"/>
      <c r="Z62" s="445"/>
      <c r="AA62" s="445"/>
      <c r="AB62" s="445"/>
    </row>
    <row r="63" spans="1:30">
      <c r="A63" s="474" t="s">
        <v>130</v>
      </c>
      <c r="B63" s="472"/>
      <c r="C63" s="472"/>
      <c r="D63" s="472"/>
      <c r="E63" s="472"/>
      <c r="F63" s="473"/>
      <c r="G63" s="472"/>
      <c r="H63" s="471"/>
      <c r="I63" s="879" t="s">
        <v>81</v>
      </c>
      <c r="J63" s="880"/>
      <c r="K63" s="468"/>
      <c r="L63" s="467"/>
      <c r="M63" s="455"/>
      <c r="N63" s="468"/>
      <c r="O63" s="467"/>
      <c r="P63" s="455"/>
      <c r="Q63" s="445"/>
      <c r="R63" s="445"/>
      <c r="S63" s="445"/>
      <c r="T63" s="445"/>
      <c r="U63" s="445"/>
      <c r="V63" s="445"/>
      <c r="W63" s="445"/>
      <c r="X63" s="445"/>
      <c r="Y63" s="445"/>
      <c r="Z63" s="445"/>
      <c r="AA63" s="445"/>
      <c r="AB63" s="445"/>
    </row>
    <row r="64" spans="1:30">
      <c r="A64" s="474" t="s">
        <v>129</v>
      </c>
      <c r="B64" s="472"/>
      <c r="C64" s="472"/>
      <c r="D64" s="472"/>
      <c r="E64" s="472"/>
      <c r="F64" s="473"/>
      <c r="G64" s="472"/>
      <c r="H64" s="471"/>
      <c r="I64" s="879" t="s">
        <v>83</v>
      </c>
      <c r="J64" s="880"/>
      <c r="K64" s="468"/>
      <c r="L64" s="467"/>
      <c r="M64" s="455"/>
      <c r="N64" s="468"/>
      <c r="O64" s="467"/>
      <c r="P64" s="455"/>
      <c r="Q64" s="445"/>
      <c r="R64" s="445"/>
      <c r="S64" s="445"/>
      <c r="T64" s="445"/>
      <c r="U64" s="445"/>
      <c r="V64" s="445"/>
      <c r="W64" s="445"/>
      <c r="X64" s="445"/>
      <c r="Y64" s="445"/>
      <c r="Z64" s="445"/>
      <c r="AA64" s="445"/>
      <c r="AB64" s="445"/>
    </row>
    <row r="65" spans="1:28">
      <c r="A65" s="474" t="s">
        <v>128</v>
      </c>
      <c r="B65" s="472"/>
      <c r="C65" s="472"/>
      <c r="D65" s="472"/>
      <c r="E65" s="472"/>
      <c r="F65" s="473"/>
      <c r="G65" s="472"/>
      <c r="H65" s="471"/>
      <c r="I65" s="879" t="s">
        <v>85</v>
      </c>
      <c r="J65" s="880"/>
      <c r="K65" s="468"/>
      <c r="L65" s="467"/>
      <c r="M65" s="455"/>
      <c r="N65" s="468"/>
      <c r="O65" s="467"/>
      <c r="P65" s="45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</row>
    <row r="66" spans="1:28">
      <c r="A66" s="474" t="s">
        <v>127</v>
      </c>
      <c r="B66" s="472"/>
      <c r="C66" s="472"/>
      <c r="D66" s="472"/>
      <c r="E66" s="472"/>
      <c r="F66" s="473"/>
      <c r="G66" s="472"/>
      <c r="H66" s="471"/>
      <c r="I66" s="879" t="s">
        <v>87</v>
      </c>
      <c r="J66" s="880"/>
      <c r="K66" s="468"/>
      <c r="L66" s="467"/>
      <c r="M66" s="455"/>
      <c r="N66" s="468"/>
      <c r="O66" s="467"/>
      <c r="P66" s="455"/>
      <c r="Q66" s="445"/>
      <c r="R66" s="445"/>
      <c r="S66" s="445"/>
      <c r="T66" s="445"/>
      <c r="U66" s="445"/>
      <c r="V66" s="445"/>
      <c r="W66" s="445"/>
      <c r="X66" s="445"/>
      <c r="Y66" s="445"/>
      <c r="Z66" s="445"/>
      <c r="AA66" s="445"/>
      <c r="AB66" s="445"/>
    </row>
    <row r="67" spans="1:28">
      <c r="A67" s="474" t="s">
        <v>126</v>
      </c>
      <c r="B67" s="472"/>
      <c r="C67" s="472"/>
      <c r="D67" s="472"/>
      <c r="E67" s="472"/>
      <c r="F67" s="473"/>
      <c r="G67" s="472"/>
      <c r="H67" s="471"/>
      <c r="I67" s="470"/>
      <c r="J67" s="469"/>
      <c r="K67" s="468"/>
      <c r="L67" s="467"/>
      <c r="M67" s="455"/>
      <c r="N67" s="468"/>
      <c r="O67" s="467"/>
      <c r="P67" s="455"/>
      <c r="Q67" s="445"/>
      <c r="R67" s="445"/>
      <c r="S67" s="445"/>
      <c r="T67" s="445"/>
      <c r="U67" s="445"/>
      <c r="V67" s="445"/>
      <c r="W67" s="445"/>
      <c r="X67" s="445"/>
      <c r="Y67" s="445"/>
      <c r="Z67" s="445"/>
      <c r="AA67" s="445"/>
      <c r="AB67" s="445"/>
    </row>
    <row r="68" spans="1:28">
      <c r="A68" s="474" t="s">
        <v>125</v>
      </c>
      <c r="B68" s="472"/>
      <c r="C68" s="472"/>
      <c r="D68" s="472"/>
      <c r="E68" s="472"/>
      <c r="F68" s="473"/>
      <c r="G68" s="472"/>
      <c r="H68" s="471"/>
      <c r="I68" s="470"/>
      <c r="J68" s="469"/>
      <c r="K68" s="468"/>
      <c r="L68" s="467"/>
      <c r="M68" s="455"/>
      <c r="N68" s="468"/>
      <c r="O68" s="467"/>
      <c r="P68" s="455"/>
      <c r="Q68" s="445"/>
      <c r="R68" s="445"/>
      <c r="S68" s="445"/>
      <c r="T68" s="445"/>
      <c r="U68" s="445"/>
      <c r="V68" s="445"/>
      <c r="W68" s="445"/>
      <c r="X68" s="445"/>
      <c r="Y68" s="445"/>
      <c r="Z68" s="445"/>
      <c r="AA68" s="445"/>
      <c r="AB68" s="445"/>
    </row>
    <row r="69" spans="1:28">
      <c r="A69" s="474" t="s">
        <v>91</v>
      </c>
      <c r="B69" s="472"/>
      <c r="C69" s="472"/>
      <c r="D69" s="472"/>
      <c r="E69" s="472"/>
      <c r="F69" s="473"/>
      <c r="G69" s="472"/>
      <c r="H69" s="471"/>
      <c r="I69" s="470"/>
      <c r="J69" s="469"/>
      <c r="K69" s="468"/>
      <c r="L69" s="467"/>
      <c r="M69" s="455"/>
      <c r="N69" s="468"/>
      <c r="O69" s="467"/>
      <c r="P69" s="455"/>
      <c r="Q69" s="445"/>
      <c r="R69" s="445"/>
      <c r="S69" s="445"/>
      <c r="T69" s="445"/>
      <c r="U69" s="445"/>
      <c r="V69" s="445"/>
      <c r="W69" s="445"/>
      <c r="X69" s="445"/>
      <c r="Y69" s="445"/>
      <c r="Z69" s="445"/>
      <c r="AA69" s="445"/>
      <c r="AB69" s="445"/>
    </row>
    <row r="70" spans="1:28" ht="16.5" thickBot="1">
      <c r="A70" s="474" t="s">
        <v>124</v>
      </c>
      <c r="B70" s="472"/>
      <c r="C70" s="472"/>
      <c r="D70" s="472"/>
      <c r="E70" s="472"/>
      <c r="F70" s="473"/>
      <c r="G70" s="472"/>
      <c r="H70" s="471"/>
      <c r="I70" s="470"/>
      <c r="J70" s="469"/>
      <c r="K70" s="468"/>
      <c r="L70" s="467"/>
      <c r="M70" s="455"/>
      <c r="N70" s="468"/>
      <c r="O70" s="467"/>
      <c r="P70" s="455"/>
      <c r="Q70" s="445"/>
      <c r="R70" s="445"/>
      <c r="S70" s="445"/>
      <c r="T70" s="445"/>
      <c r="U70" s="445"/>
      <c r="V70" s="445"/>
      <c r="W70" s="445"/>
      <c r="X70" s="445"/>
      <c r="Y70" s="445"/>
      <c r="Z70" s="445"/>
      <c r="AA70" s="445"/>
      <c r="AB70" s="445"/>
    </row>
    <row r="71" spans="1:28">
      <c r="A71" s="466" t="s">
        <v>94</v>
      </c>
      <c r="B71" s="465"/>
      <c r="C71" s="465"/>
      <c r="D71" s="465"/>
      <c r="E71" s="465"/>
      <c r="F71" s="465"/>
      <c r="G71" s="465"/>
      <c r="H71" s="465"/>
      <c r="I71" s="877" t="s">
        <v>95</v>
      </c>
      <c r="J71" s="878"/>
      <c r="K71" s="464"/>
      <c r="L71" s="463"/>
      <c r="M71" s="462"/>
      <c r="N71" s="464"/>
      <c r="O71" s="463"/>
      <c r="P71" s="462"/>
      <c r="Q71" s="445"/>
      <c r="R71" s="445"/>
      <c r="S71" s="445"/>
      <c r="T71" s="445"/>
      <c r="U71" s="445"/>
      <c r="V71" s="445"/>
      <c r="W71" s="445"/>
      <c r="X71" s="445"/>
      <c r="Y71" s="445"/>
      <c r="Z71" s="445"/>
      <c r="AA71" s="445"/>
      <c r="AB71" s="445"/>
    </row>
    <row r="72" spans="1:28" ht="16.5" thickBot="1">
      <c r="A72" s="461" t="s">
        <v>96</v>
      </c>
      <c r="B72" s="460"/>
      <c r="C72" s="460"/>
      <c r="D72" s="460"/>
      <c r="E72" s="460"/>
      <c r="F72" s="460"/>
      <c r="G72" s="460"/>
      <c r="H72" s="460"/>
      <c r="I72" s="459"/>
      <c r="J72" s="457"/>
      <c r="K72" s="458"/>
      <c r="L72" s="457"/>
      <c r="M72" s="456"/>
      <c r="N72" s="458"/>
      <c r="O72" s="457"/>
      <c r="P72" s="456"/>
      <c r="Q72" s="445"/>
      <c r="R72" s="445"/>
      <c r="S72" s="445"/>
      <c r="T72" s="445"/>
      <c r="U72" s="445"/>
      <c r="V72" s="445"/>
      <c r="W72" s="445"/>
      <c r="X72" s="445"/>
      <c r="Y72" s="445"/>
      <c r="Z72" s="445"/>
      <c r="AA72" s="445"/>
      <c r="AB72" s="445"/>
    </row>
    <row r="73" spans="1:28" ht="16.5" thickBot="1">
      <c r="A73" s="895" t="s">
        <v>97</v>
      </c>
      <c r="B73" s="896"/>
      <c r="C73" s="896"/>
      <c r="D73" s="896"/>
      <c r="E73" s="896"/>
      <c r="F73" s="896"/>
      <c r="G73" s="896"/>
      <c r="H73" s="935"/>
      <c r="I73" s="931" t="s">
        <v>98</v>
      </c>
      <c r="J73" s="936"/>
      <c r="K73" s="929">
        <v>1.97</v>
      </c>
      <c r="L73" s="930"/>
      <c r="M73" s="446">
        <f>K73*12*F8</f>
        <v>0</v>
      </c>
      <c r="N73" s="929">
        <v>2.02</v>
      </c>
      <c r="O73" s="930"/>
      <c r="P73" s="446">
        <f>N73*12*I8</f>
        <v>33722.688000000002</v>
      </c>
      <c r="Q73" s="445"/>
      <c r="R73" s="445"/>
      <c r="S73" s="445"/>
      <c r="T73" s="445"/>
      <c r="U73" s="445"/>
      <c r="V73" s="445"/>
      <c r="W73" s="445"/>
      <c r="X73" s="445"/>
      <c r="Y73" s="445"/>
      <c r="Z73" s="445"/>
      <c r="AA73" s="445"/>
      <c r="AB73" s="445"/>
    </row>
    <row r="74" spans="1:28" ht="16.5" thickBot="1">
      <c r="A74" s="927" t="s">
        <v>99</v>
      </c>
      <c r="B74" s="927"/>
      <c r="C74" s="927"/>
      <c r="D74" s="927"/>
      <c r="E74" s="927"/>
      <c r="F74" s="927"/>
      <c r="G74" s="927"/>
      <c r="H74" s="927"/>
      <c r="I74" s="877" t="s">
        <v>95</v>
      </c>
      <c r="J74" s="878"/>
      <c r="K74" s="928">
        <v>1.63</v>
      </c>
      <c r="L74" s="928"/>
      <c r="M74" s="455">
        <f>K74*F8*12</f>
        <v>0</v>
      </c>
      <c r="N74" s="928">
        <v>1.68</v>
      </c>
      <c r="O74" s="928"/>
      <c r="P74" s="455">
        <f>N74*I8*12</f>
        <v>28046.591999999997</v>
      </c>
      <c r="Q74" s="445"/>
      <c r="R74" s="445"/>
      <c r="S74" s="445"/>
      <c r="T74" s="445"/>
      <c r="U74" s="445"/>
      <c r="V74" s="445"/>
      <c r="W74" s="445"/>
      <c r="X74" s="445"/>
      <c r="Y74" s="445"/>
      <c r="Z74" s="445"/>
      <c r="AA74" s="445"/>
      <c r="AB74" s="445"/>
    </row>
    <row r="75" spans="1:28" ht="19.5" customHeight="1" thickBot="1">
      <c r="A75" s="454" t="s">
        <v>100</v>
      </c>
      <c r="B75" s="453"/>
      <c r="C75" s="453"/>
      <c r="D75" s="453"/>
      <c r="E75" s="453"/>
      <c r="F75" s="453"/>
      <c r="G75" s="453"/>
      <c r="H75" s="453"/>
      <c r="I75" s="452"/>
      <c r="J75" s="451"/>
      <c r="K75" s="931"/>
      <c r="L75" s="932"/>
      <c r="M75" s="446"/>
      <c r="N75" s="931"/>
      <c r="O75" s="932"/>
      <c r="P75" s="446"/>
      <c r="Q75" s="445"/>
      <c r="R75" s="445"/>
      <c r="S75" s="445"/>
      <c r="T75" s="445"/>
      <c r="U75" s="445"/>
      <c r="V75" s="445"/>
      <c r="W75" s="445"/>
      <c r="X75" s="445"/>
      <c r="Y75" s="445"/>
      <c r="Z75" s="445"/>
      <c r="AA75" s="445"/>
      <c r="AB75" s="445"/>
    </row>
    <row r="76" spans="1:28" ht="16.5" thickBot="1">
      <c r="A76" s="895" t="s">
        <v>137</v>
      </c>
      <c r="B76" s="896"/>
      <c r="C76" s="896"/>
      <c r="D76" s="896"/>
      <c r="E76" s="896"/>
      <c r="F76" s="896"/>
      <c r="G76" s="896"/>
      <c r="H76" s="896"/>
      <c r="I76" s="450"/>
      <c r="J76" s="446"/>
      <c r="K76" s="920" t="e">
        <f>K5+K15+K30+K59+K73+K75+K74</f>
        <v>#VALUE!</v>
      </c>
      <c r="L76" s="921"/>
      <c r="M76" s="449">
        <f>M5+M15+M30+M59+M73+M75+M74</f>
        <v>0</v>
      </c>
      <c r="N76" s="920">
        <v>77.19</v>
      </c>
      <c r="O76" s="921"/>
      <c r="P76" s="446">
        <f>N76*I8*12</f>
        <v>1288640.736</v>
      </c>
      <c r="Q76" s="445"/>
      <c r="R76" s="445"/>
      <c r="S76" s="445"/>
      <c r="T76" s="445"/>
      <c r="U76" s="445"/>
      <c r="V76" s="445"/>
      <c r="W76" s="445"/>
      <c r="X76" s="445"/>
      <c r="Y76" s="445"/>
      <c r="Z76" s="445"/>
      <c r="AA76" s="445"/>
      <c r="AB76" s="445"/>
    </row>
    <row r="77" spans="1:28" ht="16.5" thickBot="1">
      <c r="A77" s="922" t="s">
        <v>136</v>
      </c>
      <c r="B77" s="923"/>
      <c r="C77" s="923"/>
      <c r="D77" s="923"/>
      <c r="E77" s="923"/>
      <c r="F77" s="923"/>
      <c r="G77" s="923"/>
      <c r="H77" s="923"/>
      <c r="I77" s="923"/>
      <c r="J77" s="923"/>
      <c r="K77" s="924" t="e">
        <f>K78-K76</f>
        <v>#VALUE!</v>
      </c>
      <c r="L77" s="925"/>
      <c r="M77" s="448" t="e">
        <f>K77*12*I4</f>
        <v>#VALUE!</v>
      </c>
      <c r="N77" s="920">
        <v>3.85</v>
      </c>
      <c r="O77" s="921"/>
      <c r="P77" s="446">
        <f>N77*I8*12</f>
        <v>64273.440000000002</v>
      </c>
      <c r="Q77" s="445"/>
      <c r="R77" s="445"/>
      <c r="S77" s="445"/>
      <c r="T77" s="445"/>
      <c r="U77" s="445"/>
      <c r="V77" s="445"/>
      <c r="W77" s="445"/>
      <c r="X77" s="445"/>
      <c r="Y77" s="445"/>
      <c r="Z77" s="445"/>
      <c r="AA77" s="445"/>
      <c r="AB77" s="445"/>
    </row>
    <row r="78" spans="1:28" ht="16.5" thickBot="1">
      <c r="A78" s="933" t="s">
        <v>135</v>
      </c>
      <c r="B78" s="934"/>
      <c r="C78" s="934"/>
      <c r="D78" s="934"/>
      <c r="E78" s="934"/>
      <c r="F78" s="934"/>
      <c r="G78" s="934"/>
      <c r="H78" s="934"/>
      <c r="I78" s="926"/>
      <c r="J78" s="926"/>
      <c r="K78" s="918" t="e">
        <f>K74+K73+K59+K30+K15+K5</f>
        <v>#VALUE!</v>
      </c>
      <c r="L78" s="919"/>
      <c r="M78" s="447" t="e">
        <f>K78*I4*12</f>
        <v>#VALUE!</v>
      </c>
      <c r="N78" s="920">
        <f>N74+N73+N61+N32+N19+N9</f>
        <v>81.039999999999992</v>
      </c>
      <c r="O78" s="921"/>
      <c r="P78" s="446">
        <f>SUM(P76:P77)</f>
        <v>1352914.176</v>
      </c>
      <c r="Q78" s="445"/>
      <c r="R78" s="445"/>
      <c r="S78" s="445"/>
      <c r="T78" s="445"/>
      <c r="U78" s="445"/>
      <c r="V78" s="445"/>
      <c r="W78" s="445"/>
      <c r="X78" s="445"/>
      <c r="Y78" s="445"/>
      <c r="Z78" s="445"/>
      <c r="AA78" s="445"/>
      <c r="AB78" s="445"/>
    </row>
    <row r="79" spans="1:28">
      <c r="R79" s="445"/>
    </row>
    <row r="80" spans="1:28">
      <c r="R80" s="445"/>
    </row>
  </sheetData>
  <mergeCells count="147">
    <mergeCell ref="I65:J65"/>
    <mergeCell ref="I66:J66"/>
    <mergeCell ref="I71:J71"/>
    <mergeCell ref="A73:H73"/>
    <mergeCell ref="I73:J73"/>
    <mergeCell ref="N73:O73"/>
    <mergeCell ref="N57:O57"/>
    <mergeCell ref="N58:O58"/>
    <mergeCell ref="I59:J59"/>
    <mergeCell ref="A61:H61"/>
    <mergeCell ref="N61:O61"/>
    <mergeCell ref="K78:L78"/>
    <mergeCell ref="A76:H76"/>
    <mergeCell ref="K76:L76"/>
    <mergeCell ref="N76:O76"/>
    <mergeCell ref="A77:H77"/>
    <mergeCell ref="I77:J77"/>
    <mergeCell ref="K77:L77"/>
    <mergeCell ref="N77:O77"/>
    <mergeCell ref="I78:J78"/>
    <mergeCell ref="A74:H74"/>
    <mergeCell ref="I74:J74"/>
    <mergeCell ref="N74:O74"/>
    <mergeCell ref="K73:L73"/>
    <mergeCell ref="K74:L74"/>
    <mergeCell ref="K75:L75"/>
    <mergeCell ref="N75:O75"/>
    <mergeCell ref="A78:H78"/>
    <mergeCell ref="N78:O78"/>
    <mergeCell ref="I64:J64"/>
    <mergeCell ref="I62:J62"/>
    <mergeCell ref="I63:J63"/>
    <mergeCell ref="K57:L57"/>
    <mergeCell ref="K58:L58"/>
    <mergeCell ref="K61:L61"/>
    <mergeCell ref="I51:J51"/>
    <mergeCell ref="I56:J56"/>
    <mergeCell ref="A57:H57"/>
    <mergeCell ref="I57:J57"/>
    <mergeCell ref="N56:O56"/>
    <mergeCell ref="K51:L51"/>
    <mergeCell ref="K52:L52"/>
    <mergeCell ref="K54:L54"/>
    <mergeCell ref="K55:L55"/>
    <mergeCell ref="K56:L56"/>
    <mergeCell ref="N51:O51"/>
    <mergeCell ref="I52:J52"/>
    <mergeCell ref="N52:O52"/>
    <mergeCell ref="I53:J53"/>
    <mergeCell ref="N54:O54"/>
    <mergeCell ref="I55:J55"/>
    <mergeCell ref="N55:O55"/>
    <mergeCell ref="A40:H40"/>
    <mergeCell ref="N40:O40"/>
    <mergeCell ref="N41:O41"/>
    <mergeCell ref="I42:J42"/>
    <mergeCell ref="N42:O42"/>
    <mergeCell ref="I43:J43"/>
    <mergeCell ref="A50:H50"/>
    <mergeCell ref="N50:O50"/>
    <mergeCell ref="K47:L47"/>
    <mergeCell ref="K48:L48"/>
    <mergeCell ref="K49:L49"/>
    <mergeCell ref="K50:L50"/>
    <mergeCell ref="I46:J46"/>
    <mergeCell ref="I47:J47"/>
    <mergeCell ref="N47:O47"/>
    <mergeCell ref="I48:J48"/>
    <mergeCell ref="N48:O48"/>
    <mergeCell ref="I49:J49"/>
    <mergeCell ref="N49:O49"/>
    <mergeCell ref="I44:J44"/>
    <mergeCell ref="N44:O44"/>
    <mergeCell ref="I45:J45"/>
    <mergeCell ref="N45:O45"/>
    <mergeCell ref="K40:L40"/>
    <mergeCell ref="K41:L41"/>
    <mergeCell ref="K42:L42"/>
    <mergeCell ref="K44:L44"/>
    <mergeCell ref="K45:L45"/>
    <mergeCell ref="A33:H33"/>
    <mergeCell ref="N33:O33"/>
    <mergeCell ref="I38:J38"/>
    <mergeCell ref="N38:O38"/>
    <mergeCell ref="I39:J39"/>
    <mergeCell ref="N39:O39"/>
    <mergeCell ref="K34:L34"/>
    <mergeCell ref="K35:L35"/>
    <mergeCell ref="K36:L36"/>
    <mergeCell ref="K38:L38"/>
    <mergeCell ref="K39:L39"/>
    <mergeCell ref="I34:J34"/>
    <mergeCell ref="N34:O34"/>
    <mergeCell ref="I35:J35"/>
    <mergeCell ref="N35:O35"/>
    <mergeCell ref="I36:J36"/>
    <mergeCell ref="N36:O36"/>
    <mergeCell ref="K32:L32"/>
    <mergeCell ref="K33:L33"/>
    <mergeCell ref="I23:J23"/>
    <mergeCell ref="I24:J24"/>
    <mergeCell ref="I25:J25"/>
    <mergeCell ref="I28:J28"/>
    <mergeCell ref="N28:O28"/>
    <mergeCell ref="I30:J30"/>
    <mergeCell ref="I31:J31"/>
    <mergeCell ref="N32:O32"/>
    <mergeCell ref="K21:L21"/>
    <mergeCell ref="I26:J26"/>
    <mergeCell ref="N26:O26"/>
    <mergeCell ref="I27:J27"/>
    <mergeCell ref="N19:O19"/>
    <mergeCell ref="I21:J21"/>
    <mergeCell ref="N21:O21"/>
    <mergeCell ref="K26:L26"/>
    <mergeCell ref="K28:L28"/>
    <mergeCell ref="K15:L15"/>
    <mergeCell ref="I16:J16"/>
    <mergeCell ref="I17:J17"/>
    <mergeCell ref="N18:O18"/>
    <mergeCell ref="I14:J14"/>
    <mergeCell ref="I15:J15"/>
    <mergeCell ref="N15:O15"/>
    <mergeCell ref="K18:L18"/>
    <mergeCell ref="K19:L19"/>
    <mergeCell ref="K4:L4"/>
    <mergeCell ref="K5:L5"/>
    <mergeCell ref="K6:L6"/>
    <mergeCell ref="K7:L7"/>
    <mergeCell ref="A2:O2"/>
    <mergeCell ref="A3:O3"/>
    <mergeCell ref="N4:O4"/>
    <mergeCell ref="C5:E5"/>
    <mergeCell ref="I5:J5"/>
    <mergeCell ref="N5:O5"/>
    <mergeCell ref="I8:J8"/>
    <mergeCell ref="N8:O8"/>
    <mergeCell ref="N9:O9"/>
    <mergeCell ref="I12:J12"/>
    <mergeCell ref="N12:O12"/>
    <mergeCell ref="I13:J13"/>
    <mergeCell ref="K8:L8"/>
    <mergeCell ref="N6:O6"/>
    <mergeCell ref="I7:J7"/>
    <mergeCell ref="N7:O7"/>
    <mergeCell ref="K9:L9"/>
    <mergeCell ref="K12:L12"/>
  </mergeCells>
  <pageMargins left="0.7" right="0.7" top="0.75" bottom="0.75" header="0.3" footer="0.3"/>
  <pageSetup paperSize="9" scale="5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3"/>
  <sheetViews>
    <sheetView tabSelected="1" view="pageBreakPreview" zoomScaleNormal="100" zoomScaleSheetLayoutView="100" workbookViewId="0">
      <selection activeCell="I489" sqref="I489"/>
    </sheetView>
  </sheetViews>
  <sheetFormatPr defaultRowHeight="15"/>
  <cols>
    <col min="1" max="6" width="9.140625" style="937"/>
    <col min="7" max="7" width="9.140625" style="937" customWidth="1"/>
    <col min="8" max="8" width="16.28515625" style="937" customWidth="1"/>
    <col min="9" max="9" width="9.140625" style="937"/>
    <col min="10" max="10" width="9.85546875" style="937" customWidth="1"/>
    <col min="11" max="11" width="9.140625" style="937"/>
    <col min="12" max="12" width="9.140625" style="937" customWidth="1"/>
    <col min="13" max="13" width="14.5703125" style="937" customWidth="1"/>
    <col min="14" max="16384" width="9.140625" style="937"/>
  </cols>
  <sheetData>
    <row r="2" spans="1:13" ht="15.75">
      <c r="A2" s="1105" t="s">
        <v>104</v>
      </c>
      <c r="B2" s="1105"/>
      <c r="C2" s="1105"/>
      <c r="D2" s="1105"/>
      <c r="E2" s="1105"/>
      <c r="F2" s="1105"/>
      <c r="G2" s="1105"/>
      <c r="H2" s="1105"/>
      <c r="I2" s="1105"/>
      <c r="J2" s="1105"/>
      <c r="K2" s="1105"/>
      <c r="L2" s="1105"/>
      <c r="M2" s="1053"/>
    </row>
    <row r="3" spans="1:13" ht="15.75">
      <c r="A3" s="1104" t="s">
        <v>0</v>
      </c>
      <c r="B3" s="1104"/>
      <c r="C3" s="1104"/>
      <c r="D3" s="1104"/>
      <c r="E3" s="1104"/>
      <c r="F3" s="1104"/>
      <c r="G3" s="1104"/>
      <c r="H3" s="1104"/>
      <c r="I3" s="1104"/>
      <c r="J3" s="1104"/>
      <c r="K3" s="1104"/>
      <c r="L3" s="1104"/>
      <c r="M3" s="1053"/>
    </row>
    <row r="4" spans="1:13" ht="15.75">
      <c r="A4" s="1076"/>
      <c r="B4" s="1076"/>
      <c r="C4" s="1076"/>
      <c r="D4" s="1076"/>
      <c r="E4" s="1076"/>
      <c r="F4" s="1076" t="s">
        <v>171</v>
      </c>
      <c r="G4" s="1076"/>
      <c r="H4" s="1076"/>
      <c r="I4" s="1076"/>
      <c r="J4" s="1076"/>
      <c r="K4" s="1103" t="s">
        <v>161</v>
      </c>
      <c r="L4" s="1102"/>
      <c r="M4" s="1102"/>
    </row>
    <row r="5" spans="1:13">
      <c r="A5" s="1101"/>
      <c r="B5" s="1074"/>
      <c r="C5" s="1100" t="s">
        <v>2</v>
      </c>
      <c r="D5" s="1100"/>
      <c r="E5" s="1100"/>
      <c r="F5" s="1074"/>
      <c r="G5" s="1074"/>
      <c r="H5" s="1073"/>
      <c r="I5" s="1052" t="s">
        <v>3</v>
      </c>
      <c r="J5" s="1051"/>
      <c r="K5" s="1099" t="s">
        <v>4</v>
      </c>
      <c r="L5" s="1098"/>
      <c r="M5" s="1097"/>
    </row>
    <row r="6" spans="1:13">
      <c r="A6" s="1094"/>
      <c r="B6" s="1057"/>
      <c r="C6" s="1057"/>
      <c r="D6" s="1057"/>
      <c r="E6" s="1057"/>
      <c r="F6" s="1057"/>
      <c r="G6" s="1057"/>
      <c r="H6" s="1058"/>
      <c r="I6" s="974"/>
      <c r="J6" s="973"/>
      <c r="K6" s="1096" t="s">
        <v>5</v>
      </c>
      <c r="L6" s="1095"/>
      <c r="M6" s="1091" t="s">
        <v>6</v>
      </c>
    </row>
    <row r="7" spans="1:13">
      <c r="A7" s="1094"/>
      <c r="B7" s="1057"/>
      <c r="C7" s="1057"/>
      <c r="D7" s="1057"/>
      <c r="E7" s="1057"/>
      <c r="F7" s="1057"/>
      <c r="G7" s="1057"/>
      <c r="H7" s="1058"/>
      <c r="I7" s="986" t="s">
        <v>7</v>
      </c>
      <c r="J7" s="985"/>
      <c r="K7" s="1093" t="s">
        <v>8</v>
      </c>
      <c r="L7" s="1092"/>
      <c r="M7" s="1091" t="s">
        <v>9</v>
      </c>
    </row>
    <row r="8" spans="1:13" ht="16.5" thickBot="1">
      <c r="A8" s="1090"/>
      <c r="B8" s="1050"/>
      <c r="C8" s="1050"/>
      <c r="D8" s="1050"/>
      <c r="E8" s="1050"/>
      <c r="F8" s="1050"/>
      <c r="G8" s="1050"/>
      <c r="H8" s="1049"/>
      <c r="I8" s="1089">
        <v>201.8</v>
      </c>
      <c r="J8" s="1088"/>
      <c r="K8" s="1087"/>
      <c r="L8" s="1086"/>
      <c r="M8" s="1085"/>
    </row>
    <row r="9" spans="1:13">
      <c r="A9" s="1070" t="s">
        <v>10</v>
      </c>
      <c r="B9" s="1041"/>
      <c r="C9" s="1041"/>
      <c r="D9" s="1041"/>
      <c r="E9" s="1041"/>
      <c r="F9" s="1041"/>
      <c r="G9" s="1041"/>
      <c r="H9" s="1084"/>
      <c r="I9" s="1038"/>
      <c r="J9" s="1037"/>
      <c r="K9" s="1083">
        <f>K12+K15</f>
        <v>8.3000000000000007</v>
      </c>
      <c r="L9" s="1035"/>
      <c r="M9" s="963">
        <f>K9*12*I8</f>
        <v>20099.280000000002</v>
      </c>
    </row>
    <row r="10" spans="1:13">
      <c r="A10" s="1082" t="s">
        <v>11</v>
      </c>
      <c r="B10" s="1081"/>
      <c r="C10" s="1081"/>
      <c r="D10" s="1081"/>
      <c r="E10" s="1081"/>
      <c r="F10" s="1081"/>
      <c r="G10" s="1081"/>
      <c r="H10" s="1080"/>
      <c r="I10" s="974"/>
      <c r="J10" s="973"/>
      <c r="K10" s="972"/>
      <c r="L10" s="971"/>
      <c r="M10" s="1079"/>
    </row>
    <row r="11" spans="1:13" ht="15.75" thickBot="1">
      <c r="A11" s="1065" t="s">
        <v>12</v>
      </c>
      <c r="B11" s="1078"/>
      <c r="C11" s="1078"/>
      <c r="D11" s="1078"/>
      <c r="E11" s="1078"/>
      <c r="F11" s="1078"/>
      <c r="G11" s="1078"/>
      <c r="H11" s="1077"/>
      <c r="I11" s="1031"/>
      <c r="J11" s="959"/>
      <c r="K11" s="958"/>
      <c r="L11" s="957"/>
      <c r="M11" s="956"/>
    </row>
    <row r="12" spans="1:13">
      <c r="A12" s="1028" t="s">
        <v>13</v>
      </c>
      <c r="B12" s="1022"/>
      <c r="C12" s="1022"/>
      <c r="D12" s="1022"/>
      <c r="E12" s="1022"/>
      <c r="F12" s="1022"/>
      <c r="G12" s="1022"/>
      <c r="H12" s="1059"/>
      <c r="I12" s="1025" t="s">
        <v>14</v>
      </c>
      <c r="J12" s="1024"/>
      <c r="K12" s="1027">
        <v>4.97</v>
      </c>
      <c r="L12" s="1026"/>
      <c r="M12" s="970">
        <f>K12*12*I8</f>
        <v>12035.352000000001</v>
      </c>
    </row>
    <row r="13" spans="1:13">
      <c r="A13" s="983" t="s">
        <v>15</v>
      </c>
      <c r="B13" s="1057"/>
      <c r="C13" s="1057"/>
      <c r="D13" s="1057"/>
      <c r="E13" s="1057"/>
      <c r="F13" s="1057"/>
      <c r="G13" s="1057"/>
      <c r="H13" s="1058"/>
      <c r="I13" s="986" t="s">
        <v>16</v>
      </c>
      <c r="J13" s="985"/>
      <c r="K13" s="1053"/>
      <c r="L13" s="971"/>
      <c r="M13" s="970"/>
    </row>
    <row r="14" spans="1:13">
      <c r="A14" s="1028" t="s">
        <v>17</v>
      </c>
      <c r="B14" s="1022"/>
      <c r="C14" s="1022"/>
      <c r="D14" s="1022"/>
      <c r="E14" s="1022"/>
      <c r="F14" s="1022"/>
      <c r="G14" s="1022"/>
      <c r="H14" s="1059"/>
      <c r="I14" s="1025"/>
      <c r="J14" s="1024"/>
      <c r="K14" s="1053"/>
      <c r="L14" s="971"/>
      <c r="M14" s="970"/>
    </row>
    <row r="15" spans="1:13">
      <c r="A15" s="1028" t="s">
        <v>18</v>
      </c>
      <c r="B15" s="1022"/>
      <c r="C15" s="1022"/>
      <c r="D15" s="1022"/>
      <c r="E15" s="1022"/>
      <c r="F15" s="1022"/>
      <c r="G15" s="1022"/>
      <c r="H15" s="1059"/>
      <c r="I15" s="1014" t="s">
        <v>19</v>
      </c>
      <c r="J15" s="1013"/>
      <c r="K15" s="1012">
        <v>3.33</v>
      </c>
      <c r="L15" s="1011"/>
      <c r="M15" s="970">
        <f>K15*12*I8</f>
        <v>8063.9280000000008</v>
      </c>
    </row>
    <row r="16" spans="1:13" ht="15.75">
      <c r="A16" s="1017" t="s">
        <v>20</v>
      </c>
      <c r="B16" s="1056"/>
      <c r="C16" s="1056"/>
      <c r="D16" s="1056"/>
      <c r="E16" s="1056"/>
      <c r="F16" s="1056"/>
      <c r="G16" s="1056"/>
      <c r="H16" s="1055"/>
      <c r="I16" s="986" t="s">
        <v>16</v>
      </c>
      <c r="J16" s="985"/>
      <c r="K16" s="1076"/>
      <c r="L16" s="1075"/>
      <c r="M16" s="970"/>
    </row>
    <row r="17" spans="1:13">
      <c r="A17" s="1010" t="s">
        <v>21</v>
      </c>
      <c r="B17" s="1074"/>
      <c r="C17" s="1074"/>
      <c r="D17" s="1074"/>
      <c r="E17" s="1074"/>
      <c r="F17" s="1074"/>
      <c r="G17" s="1074"/>
      <c r="H17" s="1073"/>
      <c r="I17" s="986"/>
      <c r="J17" s="985"/>
      <c r="K17" s="1054"/>
      <c r="L17" s="971"/>
      <c r="M17" s="970"/>
    </row>
    <row r="18" spans="1:13" ht="15.75" thickBot="1">
      <c r="A18" s="1028" t="s">
        <v>22</v>
      </c>
      <c r="B18" s="1021"/>
      <c r="C18" s="1021"/>
      <c r="D18" s="1021"/>
      <c r="E18" s="1021"/>
      <c r="F18" s="1021"/>
      <c r="G18" s="1021"/>
      <c r="H18" s="1020"/>
      <c r="I18" s="1019"/>
      <c r="J18" s="1018"/>
      <c r="K18" s="1072"/>
      <c r="L18" s="1071"/>
      <c r="M18" s="970"/>
    </row>
    <row r="19" spans="1:13">
      <c r="A19" s="1070" t="s">
        <v>23</v>
      </c>
      <c r="B19" s="1069"/>
      <c r="C19" s="1069"/>
      <c r="D19" s="1069"/>
      <c r="E19" s="1069"/>
      <c r="F19" s="1069"/>
      <c r="G19" s="1069"/>
      <c r="H19" s="1068"/>
      <c r="I19" s="1038"/>
      <c r="J19" s="1067"/>
      <c r="K19" s="1066">
        <f>K21+K26+K29</f>
        <v>6.76</v>
      </c>
      <c r="L19" s="1035"/>
      <c r="M19" s="963">
        <f>K19*12*I8</f>
        <v>16370.016000000001</v>
      </c>
    </row>
    <row r="20" spans="1:13" ht="15.75" thickBot="1">
      <c r="A20" s="1065" t="s">
        <v>24</v>
      </c>
      <c r="B20" s="1064"/>
      <c r="C20" s="1064"/>
      <c r="D20" s="1064"/>
      <c r="E20" s="1064"/>
      <c r="F20" s="1064"/>
      <c r="G20" s="1064"/>
      <c r="H20" s="1063"/>
      <c r="I20" s="1031"/>
      <c r="J20" s="1062"/>
      <c r="K20" s="958"/>
      <c r="L20" s="957"/>
      <c r="M20" s="956"/>
    </row>
    <row r="21" spans="1:13">
      <c r="A21" s="983" t="s">
        <v>25</v>
      </c>
      <c r="B21" s="982"/>
      <c r="C21" s="982"/>
      <c r="D21" s="982"/>
      <c r="E21" s="982"/>
      <c r="F21" s="982"/>
      <c r="G21" s="982"/>
      <c r="H21" s="980"/>
      <c r="I21" s="986" t="s">
        <v>14</v>
      </c>
      <c r="J21" s="985"/>
      <c r="K21" s="1027">
        <v>3.39</v>
      </c>
      <c r="L21" s="1026"/>
      <c r="M21" s="970">
        <f>K21*12*I8</f>
        <v>8209.2240000000002</v>
      </c>
    </row>
    <row r="22" spans="1:13">
      <c r="A22" s="1028" t="s">
        <v>26</v>
      </c>
      <c r="B22" s="1021"/>
      <c r="C22" s="1021"/>
      <c r="D22" s="1021"/>
      <c r="E22" s="1021"/>
      <c r="F22" s="1021"/>
      <c r="G22" s="1021"/>
      <c r="H22" s="1020"/>
      <c r="I22" s="1061"/>
      <c r="J22" s="1060"/>
      <c r="K22" s="1053"/>
      <c r="L22" s="971"/>
      <c r="M22" s="970"/>
    </row>
    <row r="23" spans="1:13">
      <c r="A23" s="983" t="s">
        <v>15</v>
      </c>
      <c r="B23" s="1057"/>
      <c r="C23" s="1057"/>
      <c r="D23" s="1057"/>
      <c r="E23" s="1057"/>
      <c r="F23" s="1057"/>
      <c r="G23" s="1057"/>
      <c r="H23" s="1058"/>
      <c r="I23" s="986" t="s">
        <v>16</v>
      </c>
      <c r="J23" s="985"/>
      <c r="K23" s="1053"/>
      <c r="L23" s="971"/>
      <c r="M23" s="970"/>
    </row>
    <row r="24" spans="1:13">
      <c r="A24" s="1028" t="s">
        <v>17</v>
      </c>
      <c r="B24" s="1022"/>
      <c r="C24" s="1022"/>
      <c r="D24" s="1022"/>
      <c r="E24" s="1022"/>
      <c r="F24" s="1022"/>
      <c r="G24" s="1022"/>
      <c r="H24" s="1059"/>
      <c r="I24" s="1025"/>
      <c r="J24" s="1024"/>
      <c r="K24" s="1053"/>
      <c r="L24" s="971"/>
      <c r="M24" s="970"/>
    </row>
    <row r="25" spans="1:13">
      <c r="A25" s="1017" t="s">
        <v>27</v>
      </c>
      <c r="B25" s="1056"/>
      <c r="C25" s="1055"/>
      <c r="D25" s="1057"/>
      <c r="E25" s="1057"/>
      <c r="F25" s="1057"/>
      <c r="G25" s="1057"/>
      <c r="H25" s="1058"/>
      <c r="I25" s="986" t="s">
        <v>16</v>
      </c>
      <c r="J25" s="985"/>
      <c r="K25" s="1053"/>
      <c r="L25" s="971"/>
      <c r="M25" s="970"/>
    </row>
    <row r="26" spans="1:13">
      <c r="A26" s="983" t="s">
        <v>28</v>
      </c>
      <c r="B26" s="1057"/>
      <c r="C26" s="1057"/>
      <c r="D26" s="1056"/>
      <c r="E26" s="1056"/>
      <c r="F26" s="1056"/>
      <c r="G26" s="1056"/>
      <c r="H26" s="1055"/>
      <c r="I26" s="1014" t="s">
        <v>19</v>
      </c>
      <c r="J26" s="1013"/>
      <c r="K26" s="1012">
        <v>1.49</v>
      </c>
      <c r="L26" s="1011"/>
      <c r="M26" s="970">
        <f>K26*12*I8</f>
        <v>3608.1840000000002</v>
      </c>
    </row>
    <row r="27" spans="1:13">
      <c r="A27" s="1010" t="s">
        <v>29</v>
      </c>
      <c r="B27" s="1009"/>
      <c r="C27" s="1009"/>
      <c r="D27" s="1009"/>
      <c r="E27" s="1009"/>
      <c r="F27" s="1009"/>
      <c r="G27" s="1009"/>
      <c r="H27" s="1008"/>
      <c r="I27" s="1052" t="s">
        <v>30</v>
      </c>
      <c r="J27" s="1051"/>
      <c r="K27" s="1053"/>
      <c r="L27" s="971"/>
      <c r="M27" s="970"/>
    </row>
    <row r="28" spans="1:13">
      <c r="A28" s="1028"/>
      <c r="B28" s="1021"/>
      <c r="C28" s="1021"/>
      <c r="D28" s="1021"/>
      <c r="E28" s="1021"/>
      <c r="F28" s="1021"/>
      <c r="G28" s="1021"/>
      <c r="H28" s="1020"/>
      <c r="I28" s="1019" t="s">
        <v>31</v>
      </c>
      <c r="J28" s="1018"/>
      <c r="K28" s="1054"/>
      <c r="L28" s="971"/>
      <c r="M28" s="970"/>
    </row>
    <row r="29" spans="1:13">
      <c r="A29" s="1010" t="s">
        <v>32</v>
      </c>
      <c r="B29" s="1009"/>
      <c r="C29" s="1009"/>
      <c r="D29" s="1009"/>
      <c r="E29" s="1009"/>
      <c r="F29" s="1009"/>
      <c r="G29" s="1009"/>
      <c r="H29" s="1008"/>
      <c r="I29" s="1052" t="s">
        <v>19</v>
      </c>
      <c r="J29" s="1051"/>
      <c r="K29" s="1012">
        <v>1.88</v>
      </c>
      <c r="L29" s="1011"/>
      <c r="M29" s="970">
        <f>K29*12*I8</f>
        <v>4552.6080000000002</v>
      </c>
    </row>
    <row r="30" spans="1:13">
      <c r="A30" s="1028" t="s">
        <v>33</v>
      </c>
      <c r="B30" s="1021"/>
      <c r="C30" s="1021"/>
      <c r="D30" s="1021"/>
      <c r="E30" s="1021"/>
      <c r="F30" s="1021"/>
      <c r="G30" s="1021"/>
      <c r="H30" s="1020"/>
      <c r="I30" s="1019"/>
      <c r="J30" s="1018"/>
      <c r="K30" s="1053"/>
      <c r="L30" s="971"/>
      <c r="M30" s="970"/>
    </row>
    <row r="31" spans="1:13">
      <c r="A31" s="1010" t="s">
        <v>34</v>
      </c>
      <c r="B31" s="1009"/>
      <c r="C31" s="1009"/>
      <c r="D31" s="1009"/>
      <c r="E31" s="1009"/>
      <c r="F31" s="1009"/>
      <c r="G31" s="1009"/>
      <c r="H31" s="1008"/>
      <c r="I31" s="986" t="s">
        <v>16</v>
      </c>
      <c r="J31" s="985"/>
      <c r="K31" s="1053"/>
      <c r="L31" s="971"/>
      <c r="M31" s="970"/>
    </row>
    <row r="32" spans="1:13">
      <c r="A32" s="1010" t="s">
        <v>35</v>
      </c>
      <c r="B32" s="1009"/>
      <c r="C32" s="1009"/>
      <c r="D32" s="1009"/>
      <c r="E32" s="1009"/>
      <c r="F32" s="1009"/>
      <c r="G32" s="1009"/>
      <c r="H32" s="1008"/>
      <c r="I32" s="1052" t="s">
        <v>36</v>
      </c>
      <c r="J32" s="1051"/>
      <c r="K32" s="1050"/>
      <c r="L32" s="1049"/>
      <c r="M32" s="1048"/>
    </row>
    <row r="33" spans="1:13" ht="15.75" thickBot="1">
      <c r="A33" s="1028"/>
      <c r="B33" s="1021"/>
      <c r="C33" s="1021"/>
      <c r="D33" s="1021"/>
      <c r="E33" s="1021"/>
      <c r="F33" s="1021"/>
      <c r="G33" s="1021"/>
      <c r="H33" s="1020"/>
      <c r="I33" s="1047" t="s">
        <v>37</v>
      </c>
      <c r="J33" s="1046"/>
      <c r="K33" s="1045"/>
      <c r="L33" s="1044"/>
      <c r="M33" s="1043"/>
    </row>
    <row r="34" spans="1:13">
      <c r="A34" s="1042" t="s">
        <v>38</v>
      </c>
      <c r="B34" s="1041"/>
      <c r="C34" s="1041"/>
      <c r="D34" s="1041"/>
      <c r="E34" s="1041"/>
      <c r="F34" s="1041"/>
      <c r="G34" s="1040"/>
      <c r="H34" s="1039"/>
      <c r="I34" s="1038"/>
      <c r="J34" s="1037"/>
      <c r="K34" s="1036">
        <f>K36+K43+K44+K48</f>
        <v>50.08</v>
      </c>
      <c r="L34" s="1035"/>
      <c r="M34" s="963">
        <f>M36+M43+M44+M48</f>
        <v>121273.728</v>
      </c>
    </row>
    <row r="35" spans="1:13" ht="15.75" thickBot="1">
      <c r="A35" s="1034"/>
      <c r="B35" s="1033"/>
      <c r="C35" s="1033"/>
      <c r="D35" s="1033"/>
      <c r="E35" s="1033"/>
      <c r="F35" s="1033"/>
      <c r="G35" s="1033"/>
      <c r="H35" s="1032"/>
      <c r="I35" s="1031"/>
      <c r="J35" s="959"/>
      <c r="K35" s="958"/>
      <c r="L35" s="957"/>
      <c r="M35" s="956"/>
    </row>
    <row r="36" spans="1:13" ht="15.75" thickBot="1">
      <c r="A36" s="994" t="s">
        <v>39</v>
      </c>
      <c r="B36" s="993"/>
      <c r="C36" s="993"/>
      <c r="D36" s="993"/>
      <c r="E36" s="993"/>
      <c r="F36" s="993"/>
      <c r="G36" s="993"/>
      <c r="H36" s="992"/>
      <c r="I36" s="991"/>
      <c r="J36" s="990"/>
      <c r="K36" s="1030">
        <f>K37+K38+K39+K41+K42</f>
        <v>9.58</v>
      </c>
      <c r="L36" s="1029"/>
      <c r="M36" s="987">
        <f>K36*12*I8</f>
        <v>23198.928000000004</v>
      </c>
    </row>
    <row r="37" spans="1:13">
      <c r="A37" s="1028" t="s">
        <v>40</v>
      </c>
      <c r="B37" s="1021"/>
      <c r="C37" s="1021"/>
      <c r="D37" s="1021"/>
      <c r="E37" s="1021"/>
      <c r="F37" s="1021"/>
      <c r="G37" s="1021"/>
      <c r="H37" s="1020"/>
      <c r="I37" s="1025" t="s">
        <v>41</v>
      </c>
      <c r="J37" s="1024"/>
      <c r="K37" s="1027">
        <v>2.58</v>
      </c>
      <c r="L37" s="1026"/>
      <c r="M37" s="970">
        <f>K37*12*I8</f>
        <v>6247.728000000001</v>
      </c>
    </row>
    <row r="38" spans="1:13">
      <c r="A38" s="1017" t="s">
        <v>42</v>
      </c>
      <c r="B38" s="1016"/>
      <c r="C38" s="1016"/>
      <c r="D38" s="1016"/>
      <c r="E38" s="1016"/>
      <c r="F38" s="1016"/>
      <c r="G38" s="1016"/>
      <c r="H38" s="1015"/>
      <c r="I38" s="1025" t="s">
        <v>43</v>
      </c>
      <c r="J38" s="1024"/>
      <c r="K38" s="1012">
        <v>6.1</v>
      </c>
      <c r="L38" s="1011"/>
      <c r="M38" s="970">
        <f>K38*12*I8</f>
        <v>14771.759999999998</v>
      </c>
    </row>
    <row r="39" spans="1:13">
      <c r="A39" s="1010" t="s">
        <v>44</v>
      </c>
      <c r="B39" s="1009"/>
      <c r="C39" s="1009"/>
      <c r="D39" s="1009"/>
      <c r="E39" s="1009"/>
      <c r="F39" s="1009"/>
      <c r="G39" s="1009"/>
      <c r="H39" s="1008"/>
      <c r="I39" s="1025" t="s">
        <v>19</v>
      </c>
      <c r="J39" s="1024"/>
      <c r="K39" s="1012">
        <v>0.69</v>
      </c>
      <c r="L39" s="1011"/>
      <c r="M39" s="970">
        <f>K39*12*I8</f>
        <v>1670.904</v>
      </c>
    </row>
    <row r="40" spans="1:13">
      <c r="A40" s="1023" t="s">
        <v>45</v>
      </c>
      <c r="B40" s="1022"/>
      <c r="C40" s="1022"/>
      <c r="D40" s="1022"/>
      <c r="E40" s="1021"/>
      <c r="F40" s="1021"/>
      <c r="G40" s="1021"/>
      <c r="H40" s="1020"/>
      <c r="I40" s="1019"/>
      <c r="J40" s="1018"/>
      <c r="K40" s="972"/>
      <c r="L40" s="971"/>
      <c r="M40" s="970"/>
    </row>
    <row r="41" spans="1:13">
      <c r="A41" s="1017" t="s">
        <v>46</v>
      </c>
      <c r="B41" s="1016"/>
      <c r="C41" s="1016"/>
      <c r="D41" s="1016"/>
      <c r="E41" s="1016"/>
      <c r="F41" s="1016"/>
      <c r="G41" s="1016"/>
      <c r="H41" s="1015"/>
      <c r="I41" s="1014" t="s">
        <v>14</v>
      </c>
      <c r="J41" s="1013"/>
      <c r="K41" s="1012">
        <v>0.21</v>
      </c>
      <c r="L41" s="1011"/>
      <c r="M41" s="970">
        <f>K41*12*I8</f>
        <v>508.53600000000006</v>
      </c>
    </row>
    <row r="42" spans="1:13" ht="15.75" thickBot="1">
      <c r="A42" s="1010" t="s">
        <v>47</v>
      </c>
      <c r="B42" s="1009"/>
      <c r="C42" s="1009"/>
      <c r="D42" s="1009"/>
      <c r="E42" s="1009"/>
      <c r="F42" s="1009"/>
      <c r="G42" s="1009"/>
      <c r="H42" s="1008"/>
      <c r="I42" s="1007" t="s">
        <v>14</v>
      </c>
      <c r="J42" s="1006"/>
      <c r="K42" s="1005"/>
      <c r="L42" s="1004"/>
      <c r="M42" s="970">
        <f>K42*12*I8</f>
        <v>0</v>
      </c>
    </row>
    <row r="43" spans="1:13" ht="15.75" thickBot="1">
      <c r="A43" s="998" t="s">
        <v>167</v>
      </c>
      <c r="B43" s="997"/>
      <c r="C43" s="997"/>
      <c r="D43" s="997"/>
      <c r="E43" s="997"/>
      <c r="F43" s="997"/>
      <c r="G43" s="997"/>
      <c r="H43" s="996"/>
      <c r="I43" s="1003" t="s">
        <v>68</v>
      </c>
      <c r="J43" s="1002"/>
      <c r="K43" s="1001">
        <v>38.229999999999997</v>
      </c>
      <c r="L43" s="1000"/>
      <c r="M43" s="987">
        <f>K43*12*I8</f>
        <v>92577.767999999996</v>
      </c>
    </row>
    <row r="44" spans="1:13" ht="15.75" thickBot="1">
      <c r="A44" s="994" t="s">
        <v>166</v>
      </c>
      <c r="B44" s="993"/>
      <c r="C44" s="993"/>
      <c r="D44" s="993"/>
      <c r="E44" s="993"/>
      <c r="F44" s="993"/>
      <c r="G44" s="993"/>
      <c r="H44" s="992"/>
      <c r="I44" s="991"/>
      <c r="J44" s="990"/>
      <c r="K44" s="989">
        <v>2.16</v>
      </c>
      <c r="L44" s="988"/>
      <c r="M44" s="987">
        <f>K44*12*I8</f>
        <v>5230.6560000000009</v>
      </c>
    </row>
    <row r="45" spans="1:13">
      <c r="A45" s="983" t="s">
        <v>70</v>
      </c>
      <c r="B45" s="982"/>
      <c r="C45" s="982"/>
      <c r="D45" s="982"/>
      <c r="E45" s="982"/>
      <c r="F45" s="982"/>
      <c r="G45" s="982"/>
      <c r="H45" s="980"/>
      <c r="I45" s="967" t="s">
        <v>71</v>
      </c>
      <c r="J45" s="966"/>
      <c r="K45" s="979"/>
      <c r="L45" s="978"/>
      <c r="M45" s="970"/>
    </row>
    <row r="46" spans="1:13">
      <c r="A46" s="983" t="s">
        <v>72</v>
      </c>
      <c r="B46" s="982"/>
      <c r="C46" s="982"/>
      <c r="D46" s="982"/>
      <c r="E46" s="982"/>
      <c r="F46" s="982"/>
      <c r="G46" s="982"/>
      <c r="H46" s="980"/>
      <c r="I46" s="974"/>
      <c r="J46" s="973"/>
      <c r="K46" s="979"/>
      <c r="L46" s="978"/>
      <c r="M46" s="970"/>
    </row>
    <row r="47" spans="1:13" ht="15.75" thickBot="1">
      <c r="A47" s="983" t="s">
        <v>73</v>
      </c>
      <c r="B47" s="982"/>
      <c r="C47" s="982"/>
      <c r="D47" s="982"/>
      <c r="E47" s="982"/>
      <c r="F47" s="982"/>
      <c r="G47" s="982"/>
      <c r="H47" s="980"/>
      <c r="I47" s="999"/>
      <c r="J47" s="973"/>
      <c r="K47" s="979"/>
      <c r="L47" s="978"/>
      <c r="M47" s="970"/>
    </row>
    <row r="48" spans="1:13" ht="15.75" thickBot="1">
      <c r="A48" s="998" t="s">
        <v>165</v>
      </c>
      <c r="B48" s="997"/>
      <c r="C48" s="997"/>
      <c r="D48" s="997"/>
      <c r="E48" s="997"/>
      <c r="F48" s="997"/>
      <c r="G48" s="997"/>
      <c r="H48" s="996"/>
      <c r="I48" s="991"/>
      <c r="J48" s="990"/>
      <c r="K48" s="989">
        <v>0.11</v>
      </c>
      <c r="L48" s="988"/>
      <c r="M48" s="987">
        <f>K48*12*I8</f>
        <v>266.37600000000003</v>
      </c>
    </row>
    <row r="49" spans="1:13">
      <c r="A49" s="983" t="s">
        <v>75</v>
      </c>
      <c r="B49" s="982"/>
      <c r="C49" s="982"/>
      <c r="D49" s="982"/>
      <c r="E49" s="982"/>
      <c r="F49" s="982"/>
      <c r="G49" s="982"/>
      <c r="H49" s="980"/>
      <c r="I49" s="967" t="s">
        <v>14</v>
      </c>
      <c r="J49" s="966"/>
      <c r="K49" s="995"/>
      <c r="L49" s="978"/>
      <c r="M49" s="970"/>
    </row>
    <row r="50" spans="1:13" ht="15.75" thickBot="1">
      <c r="A50" s="983" t="s">
        <v>76</v>
      </c>
      <c r="B50" s="982"/>
      <c r="C50" s="982"/>
      <c r="D50" s="982"/>
      <c r="E50" s="982"/>
      <c r="F50" s="982"/>
      <c r="G50" s="982"/>
      <c r="H50" s="980"/>
      <c r="I50" s="974"/>
      <c r="J50" s="973"/>
      <c r="K50" s="995"/>
      <c r="L50" s="978"/>
      <c r="M50" s="970"/>
    </row>
    <row r="51" spans="1:13" ht="15.75" thickBot="1">
      <c r="A51" s="994" t="s">
        <v>105</v>
      </c>
      <c r="B51" s="993"/>
      <c r="C51" s="993"/>
      <c r="D51" s="993"/>
      <c r="E51" s="993"/>
      <c r="F51" s="993"/>
      <c r="G51" s="993"/>
      <c r="H51" s="992"/>
      <c r="I51" s="991"/>
      <c r="J51" s="990"/>
      <c r="K51" s="989">
        <v>8.01</v>
      </c>
      <c r="L51" s="988"/>
      <c r="M51" s="987">
        <f>K51*12*I8</f>
        <v>19397.016000000003</v>
      </c>
    </row>
    <row r="52" spans="1:13">
      <c r="A52" s="983" t="s">
        <v>78</v>
      </c>
      <c r="B52" s="981"/>
      <c r="C52" s="981"/>
      <c r="D52" s="981"/>
      <c r="E52" s="981"/>
      <c r="F52" s="982"/>
      <c r="G52" s="981"/>
      <c r="H52" s="980"/>
      <c r="I52" s="986" t="s">
        <v>79</v>
      </c>
      <c r="J52" s="985"/>
      <c r="K52" s="979"/>
      <c r="L52" s="978"/>
      <c r="M52" s="970"/>
    </row>
    <row r="53" spans="1:13">
      <c r="A53" s="983" t="s">
        <v>80</v>
      </c>
      <c r="B53" s="981"/>
      <c r="C53" s="981"/>
      <c r="D53" s="981"/>
      <c r="E53" s="981"/>
      <c r="F53" s="982"/>
      <c r="G53" s="981"/>
      <c r="H53" s="980"/>
      <c r="I53" s="986" t="s">
        <v>81</v>
      </c>
      <c r="J53" s="985"/>
      <c r="K53" s="979"/>
      <c r="L53" s="978"/>
      <c r="M53" s="970"/>
    </row>
    <row r="54" spans="1:13">
      <c r="A54" s="983" t="s">
        <v>82</v>
      </c>
      <c r="B54" s="981"/>
      <c r="C54" s="981"/>
      <c r="D54" s="981"/>
      <c r="E54" s="981"/>
      <c r="F54" s="982"/>
      <c r="G54" s="981"/>
      <c r="H54" s="980"/>
      <c r="I54" s="986" t="s">
        <v>83</v>
      </c>
      <c r="J54" s="985"/>
      <c r="K54" s="979"/>
      <c r="L54" s="978"/>
      <c r="M54" s="970"/>
    </row>
    <row r="55" spans="1:13">
      <c r="A55" s="983" t="s">
        <v>84</v>
      </c>
      <c r="B55" s="981"/>
      <c r="C55" s="981"/>
      <c r="D55" s="981"/>
      <c r="E55" s="981"/>
      <c r="F55" s="982"/>
      <c r="G55" s="981"/>
      <c r="H55" s="980"/>
      <c r="I55" s="986" t="s">
        <v>85</v>
      </c>
      <c r="J55" s="985"/>
      <c r="K55" s="979"/>
      <c r="L55" s="978"/>
      <c r="M55" s="970"/>
    </row>
    <row r="56" spans="1:13">
      <c r="A56" s="983" t="s">
        <v>86</v>
      </c>
      <c r="B56" s="981"/>
      <c r="C56" s="981"/>
      <c r="D56" s="981"/>
      <c r="E56" s="981"/>
      <c r="F56" s="982"/>
      <c r="G56" s="981"/>
      <c r="H56" s="980"/>
      <c r="I56" s="986" t="s">
        <v>87</v>
      </c>
      <c r="J56" s="985"/>
      <c r="K56" s="979"/>
      <c r="L56" s="978"/>
      <c r="M56" s="970"/>
    </row>
    <row r="57" spans="1:13">
      <c r="A57" s="983" t="s">
        <v>88</v>
      </c>
      <c r="B57" s="981"/>
      <c r="C57" s="981"/>
      <c r="D57" s="981"/>
      <c r="E57" s="981"/>
      <c r="F57" s="982"/>
      <c r="G57" s="981"/>
      <c r="H57" s="980"/>
      <c r="I57" s="974"/>
      <c r="J57" s="973"/>
      <c r="K57" s="979"/>
      <c r="L57" s="984"/>
      <c r="M57" s="970"/>
    </row>
    <row r="58" spans="1:13">
      <c r="A58" s="983" t="s">
        <v>89</v>
      </c>
      <c r="B58" s="981"/>
      <c r="C58" s="981"/>
      <c r="D58" s="981"/>
      <c r="E58" s="981"/>
      <c r="F58" s="982"/>
      <c r="G58" s="981"/>
      <c r="H58" s="980"/>
      <c r="I58" s="974"/>
      <c r="J58" s="973"/>
      <c r="K58" s="979"/>
      <c r="L58" s="978"/>
      <c r="M58" s="970"/>
    </row>
    <row r="59" spans="1:13">
      <c r="A59" s="983" t="s">
        <v>90</v>
      </c>
      <c r="B59" s="981"/>
      <c r="C59" s="981"/>
      <c r="D59" s="981"/>
      <c r="E59" s="981"/>
      <c r="F59" s="982"/>
      <c r="G59" s="981"/>
      <c r="H59" s="980"/>
      <c r="I59" s="974"/>
      <c r="J59" s="973"/>
      <c r="K59" s="979"/>
      <c r="L59" s="978"/>
      <c r="M59" s="970"/>
    </row>
    <row r="60" spans="1:13">
      <c r="A60" s="983" t="s">
        <v>91</v>
      </c>
      <c r="B60" s="981"/>
      <c r="C60" s="981"/>
      <c r="D60" s="981"/>
      <c r="E60" s="981"/>
      <c r="F60" s="982"/>
      <c r="G60" s="981"/>
      <c r="H60" s="980"/>
      <c r="I60" s="974"/>
      <c r="J60" s="973"/>
      <c r="K60" s="979"/>
      <c r="L60" s="978"/>
      <c r="M60" s="970"/>
    </row>
    <row r="61" spans="1:13">
      <c r="A61" s="983" t="s">
        <v>92</v>
      </c>
      <c r="B61" s="981"/>
      <c r="C61" s="981"/>
      <c r="D61" s="981"/>
      <c r="E61" s="981"/>
      <c r="F61" s="982"/>
      <c r="G61" s="981"/>
      <c r="H61" s="980"/>
      <c r="I61" s="974"/>
      <c r="J61" s="973"/>
      <c r="K61" s="979"/>
      <c r="L61" s="978"/>
      <c r="M61" s="970"/>
    </row>
    <row r="62" spans="1:13" ht="15.75" thickBot="1">
      <c r="A62" s="977" t="s">
        <v>93</v>
      </c>
      <c r="B62" s="976"/>
      <c r="C62" s="976"/>
      <c r="D62" s="976"/>
      <c r="E62" s="976"/>
      <c r="F62" s="976"/>
      <c r="G62" s="976"/>
      <c r="H62" s="975"/>
      <c r="I62" s="974"/>
      <c r="J62" s="973"/>
      <c r="K62" s="972"/>
      <c r="L62" s="971"/>
      <c r="M62" s="970"/>
    </row>
    <row r="63" spans="1:13">
      <c r="A63" s="969" t="s">
        <v>94</v>
      </c>
      <c r="B63" s="968"/>
      <c r="C63" s="968"/>
      <c r="D63" s="968"/>
      <c r="E63" s="968"/>
      <c r="F63" s="968"/>
      <c r="G63" s="968"/>
      <c r="H63" s="968"/>
      <c r="I63" s="967" t="s">
        <v>95</v>
      </c>
      <c r="J63" s="966"/>
      <c r="K63" s="965"/>
      <c r="L63" s="964"/>
      <c r="M63" s="963"/>
    </row>
    <row r="64" spans="1:13" ht="15.75" thickBot="1">
      <c r="A64" s="962" t="s">
        <v>96</v>
      </c>
      <c r="B64" s="961"/>
      <c r="C64" s="961"/>
      <c r="D64" s="961"/>
      <c r="E64" s="961"/>
      <c r="F64" s="961"/>
      <c r="G64" s="961"/>
      <c r="H64" s="961"/>
      <c r="I64" s="960"/>
      <c r="J64" s="959"/>
      <c r="K64" s="958"/>
      <c r="L64" s="957"/>
      <c r="M64" s="956"/>
    </row>
    <row r="65" spans="1:13" ht="15.75" thickBot="1">
      <c r="A65" s="954" t="s">
        <v>160</v>
      </c>
      <c r="B65" s="953"/>
      <c r="C65" s="953"/>
      <c r="D65" s="953"/>
      <c r="E65" s="953"/>
      <c r="F65" s="953"/>
      <c r="G65" s="953"/>
      <c r="H65" s="953"/>
      <c r="I65" s="948"/>
      <c r="J65" s="955"/>
      <c r="K65" s="946">
        <v>1.27</v>
      </c>
      <c r="L65" s="945"/>
      <c r="M65" s="938">
        <f>K65*12*I8</f>
        <v>3075.4320000000002</v>
      </c>
    </row>
    <row r="66" spans="1:13" ht="15.75" thickBot="1">
      <c r="A66" s="954" t="s">
        <v>159</v>
      </c>
      <c r="B66" s="953"/>
      <c r="C66" s="953"/>
      <c r="D66" s="953"/>
      <c r="E66" s="953"/>
      <c r="F66" s="953"/>
      <c r="G66" s="953"/>
      <c r="H66" s="953"/>
      <c r="I66" s="948"/>
      <c r="J66" s="947"/>
      <c r="K66" s="946"/>
      <c r="L66" s="945"/>
      <c r="M66" s="938"/>
    </row>
    <row r="67" spans="1:13" ht="16.5" thickBot="1">
      <c r="A67" s="952" t="s">
        <v>137</v>
      </c>
      <c r="B67" s="951"/>
      <c r="C67" s="951"/>
      <c r="D67" s="951"/>
      <c r="E67" s="951"/>
      <c r="F67" s="951"/>
      <c r="G67" s="951"/>
      <c r="H67" s="951"/>
      <c r="I67" s="948"/>
      <c r="J67" s="947"/>
      <c r="K67" s="946">
        <v>70.88</v>
      </c>
      <c r="L67" s="945"/>
      <c r="M67" s="938">
        <f>K67*I8*12</f>
        <v>171643.008</v>
      </c>
    </row>
    <row r="68" spans="1:13" ht="16.5" thickBot="1">
      <c r="A68" s="950" t="s">
        <v>136</v>
      </c>
      <c r="B68" s="949"/>
      <c r="C68" s="949"/>
      <c r="D68" s="949"/>
      <c r="E68" s="949"/>
      <c r="F68" s="949"/>
      <c r="G68" s="949"/>
      <c r="H68" s="949"/>
      <c r="I68" s="948"/>
      <c r="J68" s="947"/>
      <c r="K68" s="946">
        <v>3.54</v>
      </c>
      <c r="L68" s="945"/>
      <c r="M68" s="938">
        <f>K68*I8*12</f>
        <v>8572.4639999999999</v>
      </c>
    </row>
    <row r="69" spans="1:13" ht="16.5" thickBot="1">
      <c r="A69" s="944" t="s">
        <v>135</v>
      </c>
      <c r="B69" s="943"/>
      <c r="C69" s="943"/>
      <c r="D69" s="943"/>
      <c r="E69" s="943"/>
      <c r="F69" s="943"/>
      <c r="G69" s="943"/>
      <c r="H69" s="943"/>
      <c r="I69" s="942"/>
      <c r="J69" s="941"/>
      <c r="K69" s="940">
        <f>K65+K51+K66+K34+K19+K9</f>
        <v>74.42</v>
      </c>
      <c r="L69" s="939"/>
      <c r="M69" s="938">
        <f>M65+M66+M51+M34+M19+M9</f>
        <v>180215.47200000001</v>
      </c>
    </row>
    <row r="71" spans="1:13" ht="15.75">
      <c r="A71" s="1105" t="s">
        <v>104</v>
      </c>
      <c r="B71" s="1105"/>
      <c r="C71" s="1105"/>
      <c r="D71" s="1105"/>
      <c r="E71" s="1105"/>
      <c r="F71" s="1105"/>
      <c r="G71" s="1105"/>
      <c r="H71" s="1105"/>
      <c r="I71" s="1105"/>
      <c r="J71" s="1105"/>
      <c r="K71" s="1105"/>
      <c r="L71" s="1105"/>
      <c r="M71" s="1053"/>
    </row>
    <row r="72" spans="1:13" ht="15.75">
      <c r="A72" s="1104" t="s">
        <v>0</v>
      </c>
      <c r="B72" s="1104"/>
      <c r="C72" s="1104"/>
      <c r="D72" s="1104"/>
      <c r="E72" s="1104"/>
      <c r="F72" s="1104"/>
      <c r="G72" s="1104"/>
      <c r="H72" s="1104"/>
      <c r="I72" s="1104"/>
      <c r="J72" s="1104"/>
      <c r="K72" s="1104"/>
      <c r="L72" s="1104"/>
      <c r="M72" s="1053"/>
    </row>
    <row r="73" spans="1:13" ht="15.75">
      <c r="A73" s="1076"/>
      <c r="B73" s="1076"/>
      <c r="C73" s="1076"/>
      <c r="D73" s="1076"/>
      <c r="E73" s="1076"/>
      <c r="F73" s="1076" t="s">
        <v>170</v>
      </c>
      <c r="G73" s="1076"/>
      <c r="H73" s="1076"/>
      <c r="I73" s="1076"/>
      <c r="J73" s="1076"/>
      <c r="K73" s="1103" t="s">
        <v>161</v>
      </c>
      <c r="L73" s="1102"/>
      <c r="M73" s="1102"/>
    </row>
    <row r="74" spans="1:13">
      <c r="A74" s="1101"/>
      <c r="B74" s="1074"/>
      <c r="C74" s="1100" t="s">
        <v>2</v>
      </c>
      <c r="D74" s="1100"/>
      <c r="E74" s="1100"/>
      <c r="F74" s="1074"/>
      <c r="G74" s="1074"/>
      <c r="H74" s="1073"/>
      <c r="I74" s="1052" t="s">
        <v>3</v>
      </c>
      <c r="J74" s="1051"/>
      <c r="K74" s="1099" t="s">
        <v>4</v>
      </c>
      <c r="L74" s="1098"/>
      <c r="M74" s="1097"/>
    </row>
    <row r="75" spans="1:13">
      <c r="A75" s="1094"/>
      <c r="B75" s="1057"/>
      <c r="C75" s="1057"/>
      <c r="D75" s="1057"/>
      <c r="E75" s="1057"/>
      <c r="F75" s="1057"/>
      <c r="G75" s="1057"/>
      <c r="H75" s="1058"/>
      <c r="I75" s="974"/>
      <c r="J75" s="973"/>
      <c r="K75" s="1096" t="s">
        <v>5</v>
      </c>
      <c r="L75" s="1095"/>
      <c r="M75" s="1091" t="s">
        <v>6</v>
      </c>
    </row>
    <row r="76" spans="1:13">
      <c r="A76" s="1094"/>
      <c r="B76" s="1057"/>
      <c r="C76" s="1057"/>
      <c r="D76" s="1057"/>
      <c r="E76" s="1057"/>
      <c r="F76" s="1057"/>
      <c r="G76" s="1057"/>
      <c r="H76" s="1058"/>
      <c r="I76" s="986" t="s">
        <v>7</v>
      </c>
      <c r="J76" s="985"/>
      <c r="K76" s="1093" t="s">
        <v>8</v>
      </c>
      <c r="L76" s="1092"/>
      <c r="M76" s="1091" t="s">
        <v>9</v>
      </c>
    </row>
    <row r="77" spans="1:13" ht="16.5" thickBot="1">
      <c r="A77" s="1090"/>
      <c r="B77" s="1050"/>
      <c r="C77" s="1050"/>
      <c r="D77" s="1050"/>
      <c r="E77" s="1050"/>
      <c r="F77" s="1050"/>
      <c r="G77" s="1050"/>
      <c r="H77" s="1049"/>
      <c r="I77" s="1089">
        <v>201.8</v>
      </c>
      <c r="J77" s="1088"/>
      <c r="K77" s="1087"/>
      <c r="L77" s="1086"/>
      <c r="M77" s="1085"/>
    </row>
    <row r="78" spans="1:13">
      <c r="A78" s="1070" t="s">
        <v>10</v>
      </c>
      <c r="B78" s="1041"/>
      <c r="C78" s="1041"/>
      <c r="D78" s="1041"/>
      <c r="E78" s="1041"/>
      <c r="F78" s="1041"/>
      <c r="G78" s="1041"/>
      <c r="H78" s="1084"/>
      <c r="I78" s="1038"/>
      <c r="J78" s="1037"/>
      <c r="K78" s="1083">
        <f>K81+K84</f>
        <v>8.3000000000000007</v>
      </c>
      <c r="L78" s="1035"/>
      <c r="M78" s="963">
        <f>K78*12*I77</f>
        <v>20099.280000000002</v>
      </c>
    </row>
    <row r="79" spans="1:13">
      <c r="A79" s="1082" t="s">
        <v>11</v>
      </c>
      <c r="B79" s="1081"/>
      <c r="C79" s="1081"/>
      <c r="D79" s="1081"/>
      <c r="E79" s="1081"/>
      <c r="F79" s="1081"/>
      <c r="G79" s="1081"/>
      <c r="H79" s="1080"/>
      <c r="I79" s="974"/>
      <c r="J79" s="973"/>
      <c r="K79" s="972"/>
      <c r="L79" s="971"/>
      <c r="M79" s="1079"/>
    </row>
    <row r="80" spans="1:13" ht="15.75" thickBot="1">
      <c r="A80" s="1065" t="s">
        <v>12</v>
      </c>
      <c r="B80" s="1078"/>
      <c r="C80" s="1078"/>
      <c r="D80" s="1078"/>
      <c r="E80" s="1078"/>
      <c r="F80" s="1078"/>
      <c r="G80" s="1078"/>
      <c r="H80" s="1077"/>
      <c r="I80" s="1031"/>
      <c r="J80" s="959"/>
      <c r="K80" s="958"/>
      <c r="L80" s="957"/>
      <c r="M80" s="956"/>
    </row>
    <row r="81" spans="1:13">
      <c r="A81" s="1028" t="s">
        <v>13</v>
      </c>
      <c r="B81" s="1022"/>
      <c r="C81" s="1022"/>
      <c r="D81" s="1022"/>
      <c r="E81" s="1022"/>
      <c r="F81" s="1022"/>
      <c r="G81" s="1022"/>
      <c r="H81" s="1059"/>
      <c r="I81" s="1025" t="s">
        <v>14</v>
      </c>
      <c r="J81" s="1024"/>
      <c r="K81" s="1027">
        <v>4.97</v>
      </c>
      <c r="L81" s="1026"/>
      <c r="M81" s="970">
        <f>K81*12*I77</f>
        <v>12035.352000000001</v>
      </c>
    </row>
    <row r="82" spans="1:13">
      <c r="A82" s="983" t="s">
        <v>15</v>
      </c>
      <c r="B82" s="1057"/>
      <c r="C82" s="1057"/>
      <c r="D82" s="1057"/>
      <c r="E82" s="1057"/>
      <c r="F82" s="1057"/>
      <c r="G82" s="1057"/>
      <c r="H82" s="1058"/>
      <c r="I82" s="986" t="s">
        <v>16</v>
      </c>
      <c r="J82" s="985"/>
      <c r="K82" s="1053"/>
      <c r="L82" s="971"/>
      <c r="M82" s="970"/>
    </row>
    <row r="83" spans="1:13">
      <c r="A83" s="1028" t="s">
        <v>17</v>
      </c>
      <c r="B83" s="1022"/>
      <c r="C83" s="1022"/>
      <c r="D83" s="1022"/>
      <c r="E83" s="1022"/>
      <c r="F83" s="1022"/>
      <c r="G83" s="1022"/>
      <c r="H83" s="1059"/>
      <c r="I83" s="1025"/>
      <c r="J83" s="1024"/>
      <c r="K83" s="1053"/>
      <c r="L83" s="971"/>
      <c r="M83" s="970"/>
    </row>
    <row r="84" spans="1:13">
      <c r="A84" s="1028" t="s">
        <v>18</v>
      </c>
      <c r="B84" s="1022"/>
      <c r="C84" s="1022"/>
      <c r="D84" s="1022"/>
      <c r="E84" s="1022"/>
      <c r="F84" s="1022"/>
      <c r="G84" s="1022"/>
      <c r="H84" s="1059"/>
      <c r="I84" s="1014" t="s">
        <v>19</v>
      </c>
      <c r="J84" s="1013"/>
      <c r="K84" s="1012">
        <v>3.33</v>
      </c>
      <c r="L84" s="1011"/>
      <c r="M84" s="970">
        <f>K84*12*I77</f>
        <v>8063.9280000000008</v>
      </c>
    </row>
    <row r="85" spans="1:13" ht="15.75">
      <c r="A85" s="1017" t="s">
        <v>20</v>
      </c>
      <c r="B85" s="1056"/>
      <c r="C85" s="1056"/>
      <c r="D85" s="1056"/>
      <c r="E85" s="1056"/>
      <c r="F85" s="1056"/>
      <c r="G85" s="1056"/>
      <c r="H85" s="1055"/>
      <c r="I85" s="986" t="s">
        <v>16</v>
      </c>
      <c r="J85" s="985"/>
      <c r="K85" s="1076"/>
      <c r="L85" s="1075"/>
      <c r="M85" s="970"/>
    </row>
    <row r="86" spans="1:13">
      <c r="A86" s="1010" t="s">
        <v>21</v>
      </c>
      <c r="B86" s="1074"/>
      <c r="C86" s="1074"/>
      <c r="D86" s="1074"/>
      <c r="E86" s="1074"/>
      <c r="F86" s="1074"/>
      <c r="G86" s="1074"/>
      <c r="H86" s="1073"/>
      <c r="I86" s="986"/>
      <c r="J86" s="985"/>
      <c r="K86" s="1054"/>
      <c r="L86" s="971"/>
      <c r="M86" s="970"/>
    </row>
    <row r="87" spans="1:13" ht="15.75" thickBot="1">
      <c r="A87" s="1028" t="s">
        <v>22</v>
      </c>
      <c r="B87" s="1021"/>
      <c r="C87" s="1021"/>
      <c r="D87" s="1021"/>
      <c r="E87" s="1021"/>
      <c r="F87" s="1021"/>
      <c r="G87" s="1021"/>
      <c r="H87" s="1020"/>
      <c r="I87" s="1019"/>
      <c r="J87" s="1018"/>
      <c r="K87" s="1072"/>
      <c r="L87" s="1071"/>
      <c r="M87" s="970"/>
    </row>
    <row r="88" spans="1:13">
      <c r="A88" s="1070" t="s">
        <v>23</v>
      </c>
      <c r="B88" s="1069"/>
      <c r="C88" s="1069"/>
      <c r="D88" s="1069"/>
      <c r="E88" s="1069"/>
      <c r="F88" s="1069"/>
      <c r="G88" s="1069"/>
      <c r="H88" s="1068"/>
      <c r="I88" s="1038"/>
      <c r="J88" s="1067"/>
      <c r="K88" s="1066">
        <f>K90+K95+K98</f>
        <v>6.76</v>
      </c>
      <c r="L88" s="1035"/>
      <c r="M88" s="963">
        <f>K88*12*I77</f>
        <v>16370.016000000001</v>
      </c>
    </row>
    <row r="89" spans="1:13" ht="15.75" thickBot="1">
      <c r="A89" s="1065" t="s">
        <v>24</v>
      </c>
      <c r="B89" s="1064"/>
      <c r="C89" s="1064"/>
      <c r="D89" s="1064"/>
      <c r="E89" s="1064"/>
      <c r="F89" s="1064"/>
      <c r="G89" s="1064"/>
      <c r="H89" s="1063"/>
      <c r="I89" s="1031"/>
      <c r="J89" s="1062"/>
      <c r="K89" s="958"/>
      <c r="L89" s="957"/>
      <c r="M89" s="956"/>
    </row>
    <row r="90" spans="1:13">
      <c r="A90" s="983" t="s">
        <v>25</v>
      </c>
      <c r="B90" s="982"/>
      <c r="C90" s="982"/>
      <c r="D90" s="982"/>
      <c r="E90" s="982"/>
      <c r="F90" s="982"/>
      <c r="G90" s="982"/>
      <c r="H90" s="980"/>
      <c r="I90" s="986" t="s">
        <v>14</v>
      </c>
      <c r="J90" s="985"/>
      <c r="K90" s="1027">
        <v>3.39</v>
      </c>
      <c r="L90" s="1026"/>
      <c r="M90" s="970">
        <f>K90*12*I77</f>
        <v>8209.2240000000002</v>
      </c>
    </row>
    <row r="91" spans="1:13">
      <c r="A91" s="1028" t="s">
        <v>26</v>
      </c>
      <c r="B91" s="1021"/>
      <c r="C91" s="1021"/>
      <c r="D91" s="1021"/>
      <c r="E91" s="1021"/>
      <c r="F91" s="1021"/>
      <c r="G91" s="1021"/>
      <c r="H91" s="1020"/>
      <c r="I91" s="1061"/>
      <c r="J91" s="1060"/>
      <c r="K91" s="1053"/>
      <c r="L91" s="971"/>
      <c r="M91" s="970"/>
    </row>
    <row r="92" spans="1:13">
      <c r="A92" s="983" t="s">
        <v>15</v>
      </c>
      <c r="B92" s="1057"/>
      <c r="C92" s="1057"/>
      <c r="D92" s="1057"/>
      <c r="E92" s="1057"/>
      <c r="F92" s="1057"/>
      <c r="G92" s="1057"/>
      <c r="H92" s="1058"/>
      <c r="I92" s="986" t="s">
        <v>16</v>
      </c>
      <c r="J92" s="985"/>
      <c r="K92" s="1053"/>
      <c r="L92" s="971"/>
      <c r="M92" s="970"/>
    </row>
    <row r="93" spans="1:13">
      <c r="A93" s="1028" t="s">
        <v>17</v>
      </c>
      <c r="B93" s="1022"/>
      <c r="C93" s="1022"/>
      <c r="D93" s="1022"/>
      <c r="E93" s="1022"/>
      <c r="F93" s="1022"/>
      <c r="G93" s="1022"/>
      <c r="H93" s="1059"/>
      <c r="I93" s="1025"/>
      <c r="J93" s="1024"/>
      <c r="K93" s="1053"/>
      <c r="L93" s="971"/>
      <c r="M93" s="970"/>
    </row>
    <row r="94" spans="1:13">
      <c r="A94" s="1017" t="s">
        <v>27</v>
      </c>
      <c r="B94" s="1056"/>
      <c r="C94" s="1055"/>
      <c r="D94" s="1057"/>
      <c r="E94" s="1057"/>
      <c r="F94" s="1057"/>
      <c r="G94" s="1057"/>
      <c r="H94" s="1058"/>
      <c r="I94" s="986" t="s">
        <v>16</v>
      </c>
      <c r="J94" s="985"/>
      <c r="K94" s="1053"/>
      <c r="L94" s="971"/>
      <c r="M94" s="970"/>
    </row>
    <row r="95" spans="1:13">
      <c r="A95" s="983" t="s">
        <v>28</v>
      </c>
      <c r="B95" s="1057"/>
      <c r="C95" s="1057"/>
      <c r="D95" s="1056"/>
      <c r="E95" s="1056"/>
      <c r="F95" s="1056"/>
      <c r="G95" s="1056"/>
      <c r="H95" s="1055"/>
      <c r="I95" s="1014" t="s">
        <v>19</v>
      </c>
      <c r="J95" s="1013"/>
      <c r="K95" s="1012">
        <v>1.49</v>
      </c>
      <c r="L95" s="1011"/>
      <c r="M95" s="970">
        <f>K95*12*I77</f>
        <v>3608.1840000000002</v>
      </c>
    </row>
    <row r="96" spans="1:13">
      <c r="A96" s="1010" t="s">
        <v>29</v>
      </c>
      <c r="B96" s="1009"/>
      <c r="C96" s="1009"/>
      <c r="D96" s="1009"/>
      <c r="E96" s="1009"/>
      <c r="F96" s="1009"/>
      <c r="G96" s="1009"/>
      <c r="H96" s="1008"/>
      <c r="I96" s="1052" t="s">
        <v>30</v>
      </c>
      <c r="J96" s="1051"/>
      <c r="K96" s="1053"/>
      <c r="L96" s="971"/>
      <c r="M96" s="970"/>
    </row>
    <row r="97" spans="1:13">
      <c r="A97" s="1028"/>
      <c r="B97" s="1021"/>
      <c r="C97" s="1021"/>
      <c r="D97" s="1021"/>
      <c r="E97" s="1021"/>
      <c r="F97" s="1021"/>
      <c r="G97" s="1021"/>
      <c r="H97" s="1020"/>
      <c r="I97" s="1019" t="s">
        <v>31</v>
      </c>
      <c r="J97" s="1018"/>
      <c r="K97" s="1054"/>
      <c r="L97" s="971"/>
      <c r="M97" s="970"/>
    </row>
    <row r="98" spans="1:13">
      <c r="A98" s="1010" t="s">
        <v>32</v>
      </c>
      <c r="B98" s="1009"/>
      <c r="C98" s="1009"/>
      <c r="D98" s="1009"/>
      <c r="E98" s="1009"/>
      <c r="F98" s="1009"/>
      <c r="G98" s="1009"/>
      <c r="H98" s="1008"/>
      <c r="I98" s="1052" t="s">
        <v>19</v>
      </c>
      <c r="J98" s="1051"/>
      <c r="K98" s="1012">
        <v>1.88</v>
      </c>
      <c r="L98" s="1011"/>
      <c r="M98" s="970">
        <f>K98*12*I77</f>
        <v>4552.6080000000002</v>
      </c>
    </row>
    <row r="99" spans="1:13">
      <c r="A99" s="1028" t="s">
        <v>33</v>
      </c>
      <c r="B99" s="1021"/>
      <c r="C99" s="1021"/>
      <c r="D99" s="1021"/>
      <c r="E99" s="1021"/>
      <c r="F99" s="1021"/>
      <c r="G99" s="1021"/>
      <c r="H99" s="1020"/>
      <c r="I99" s="1019"/>
      <c r="J99" s="1018"/>
      <c r="K99" s="1053"/>
      <c r="L99" s="971"/>
      <c r="M99" s="970"/>
    </row>
    <row r="100" spans="1:13">
      <c r="A100" s="1010" t="s">
        <v>34</v>
      </c>
      <c r="B100" s="1009"/>
      <c r="C100" s="1009"/>
      <c r="D100" s="1009"/>
      <c r="E100" s="1009"/>
      <c r="F100" s="1009"/>
      <c r="G100" s="1009"/>
      <c r="H100" s="1008"/>
      <c r="I100" s="986" t="s">
        <v>16</v>
      </c>
      <c r="J100" s="985"/>
      <c r="K100" s="1053"/>
      <c r="L100" s="971"/>
      <c r="M100" s="970"/>
    </row>
    <row r="101" spans="1:13">
      <c r="A101" s="1010" t="s">
        <v>35</v>
      </c>
      <c r="B101" s="1009"/>
      <c r="C101" s="1009"/>
      <c r="D101" s="1009"/>
      <c r="E101" s="1009"/>
      <c r="F101" s="1009"/>
      <c r="G101" s="1009"/>
      <c r="H101" s="1008"/>
      <c r="I101" s="1052" t="s">
        <v>36</v>
      </c>
      <c r="J101" s="1051"/>
      <c r="K101" s="1050"/>
      <c r="L101" s="1049"/>
      <c r="M101" s="1048"/>
    </row>
    <row r="102" spans="1:13" ht="15.75" thickBot="1">
      <c r="A102" s="1028"/>
      <c r="B102" s="1021"/>
      <c r="C102" s="1021"/>
      <c r="D102" s="1021"/>
      <c r="E102" s="1021"/>
      <c r="F102" s="1021"/>
      <c r="G102" s="1021"/>
      <c r="H102" s="1020"/>
      <c r="I102" s="1047" t="s">
        <v>37</v>
      </c>
      <c r="J102" s="1046"/>
      <c r="K102" s="1045"/>
      <c r="L102" s="1044"/>
      <c r="M102" s="1043"/>
    </row>
    <row r="103" spans="1:13">
      <c r="A103" s="1042" t="s">
        <v>38</v>
      </c>
      <c r="B103" s="1041"/>
      <c r="C103" s="1041"/>
      <c r="D103" s="1041"/>
      <c r="E103" s="1041"/>
      <c r="F103" s="1041"/>
      <c r="G103" s="1040"/>
      <c r="H103" s="1039"/>
      <c r="I103" s="1038"/>
      <c r="J103" s="1037"/>
      <c r="K103" s="1036">
        <f>K105+K112+K113+K117</f>
        <v>56.72</v>
      </c>
      <c r="L103" s="1035"/>
      <c r="M103" s="963">
        <f>M105+M112+M113+M117</f>
        <v>137353.15199999997</v>
      </c>
    </row>
    <row r="104" spans="1:13" ht="15.75" thickBot="1">
      <c r="A104" s="1034"/>
      <c r="B104" s="1033"/>
      <c r="C104" s="1033"/>
      <c r="D104" s="1033"/>
      <c r="E104" s="1033"/>
      <c r="F104" s="1033"/>
      <c r="G104" s="1033"/>
      <c r="H104" s="1032"/>
      <c r="I104" s="1031"/>
      <c r="J104" s="959"/>
      <c r="K104" s="958"/>
      <c r="L104" s="957"/>
      <c r="M104" s="956"/>
    </row>
    <row r="105" spans="1:13" ht="15.75" thickBot="1">
      <c r="A105" s="994" t="s">
        <v>39</v>
      </c>
      <c r="B105" s="993"/>
      <c r="C105" s="993"/>
      <c r="D105" s="993"/>
      <c r="E105" s="993"/>
      <c r="F105" s="993"/>
      <c r="G105" s="993"/>
      <c r="H105" s="992"/>
      <c r="I105" s="991"/>
      <c r="J105" s="990"/>
      <c r="K105" s="1030">
        <f>K106+K107+K108+K110+K111</f>
        <v>9.58</v>
      </c>
      <c r="L105" s="1029"/>
      <c r="M105" s="987">
        <f>K105*12*I77</f>
        <v>23198.928000000004</v>
      </c>
    </row>
    <row r="106" spans="1:13">
      <c r="A106" s="1028" t="s">
        <v>40</v>
      </c>
      <c r="B106" s="1021"/>
      <c r="C106" s="1021"/>
      <c r="D106" s="1021"/>
      <c r="E106" s="1021"/>
      <c r="F106" s="1021"/>
      <c r="G106" s="1021"/>
      <c r="H106" s="1020"/>
      <c r="I106" s="1025" t="s">
        <v>41</v>
      </c>
      <c r="J106" s="1024"/>
      <c r="K106" s="1027">
        <v>2.58</v>
      </c>
      <c r="L106" s="1026"/>
      <c r="M106" s="970">
        <f>K106*12*I77</f>
        <v>6247.728000000001</v>
      </c>
    </row>
    <row r="107" spans="1:13">
      <c r="A107" s="1017" t="s">
        <v>42</v>
      </c>
      <c r="B107" s="1016"/>
      <c r="C107" s="1016"/>
      <c r="D107" s="1016"/>
      <c r="E107" s="1016"/>
      <c r="F107" s="1016"/>
      <c r="G107" s="1016"/>
      <c r="H107" s="1015"/>
      <c r="I107" s="1025" t="s">
        <v>43</v>
      </c>
      <c r="J107" s="1024"/>
      <c r="K107" s="1012">
        <v>6.1</v>
      </c>
      <c r="L107" s="1011"/>
      <c r="M107" s="970">
        <f>K107*12*I77</f>
        <v>14771.759999999998</v>
      </c>
    </row>
    <row r="108" spans="1:13">
      <c r="A108" s="1010" t="s">
        <v>44</v>
      </c>
      <c r="B108" s="1009"/>
      <c r="C108" s="1009"/>
      <c r="D108" s="1009"/>
      <c r="E108" s="1009"/>
      <c r="F108" s="1009"/>
      <c r="G108" s="1009"/>
      <c r="H108" s="1008"/>
      <c r="I108" s="1025" t="s">
        <v>19</v>
      </c>
      <c r="J108" s="1024"/>
      <c r="K108" s="1012">
        <v>0.69</v>
      </c>
      <c r="L108" s="1011"/>
      <c r="M108" s="970">
        <f>K108*12*I77</f>
        <v>1670.904</v>
      </c>
    </row>
    <row r="109" spans="1:13">
      <c r="A109" s="1023" t="s">
        <v>45</v>
      </c>
      <c r="B109" s="1022"/>
      <c r="C109" s="1022"/>
      <c r="D109" s="1022"/>
      <c r="E109" s="1021"/>
      <c r="F109" s="1021"/>
      <c r="G109" s="1021"/>
      <c r="H109" s="1020"/>
      <c r="I109" s="1019"/>
      <c r="J109" s="1018"/>
      <c r="K109" s="972"/>
      <c r="L109" s="971"/>
      <c r="M109" s="970"/>
    </row>
    <row r="110" spans="1:13">
      <c r="A110" s="1017" t="s">
        <v>46</v>
      </c>
      <c r="B110" s="1016"/>
      <c r="C110" s="1016"/>
      <c r="D110" s="1016"/>
      <c r="E110" s="1016"/>
      <c r="F110" s="1016"/>
      <c r="G110" s="1016"/>
      <c r="H110" s="1015"/>
      <c r="I110" s="1014" t="s">
        <v>14</v>
      </c>
      <c r="J110" s="1013"/>
      <c r="K110" s="1012">
        <v>0.21</v>
      </c>
      <c r="L110" s="1011"/>
      <c r="M110" s="970">
        <f>K110*12*I77</f>
        <v>508.53600000000006</v>
      </c>
    </row>
    <row r="111" spans="1:13" ht="15.75" thickBot="1">
      <c r="A111" s="1010" t="s">
        <v>47</v>
      </c>
      <c r="B111" s="1009"/>
      <c r="C111" s="1009"/>
      <c r="D111" s="1009"/>
      <c r="E111" s="1009"/>
      <c r="F111" s="1009"/>
      <c r="G111" s="1009"/>
      <c r="H111" s="1008"/>
      <c r="I111" s="1007" t="s">
        <v>14</v>
      </c>
      <c r="J111" s="1006"/>
      <c r="K111" s="1005"/>
      <c r="L111" s="1004"/>
      <c r="M111" s="970">
        <f>K111*12*I77</f>
        <v>0</v>
      </c>
    </row>
    <row r="112" spans="1:13" ht="15.75" thickBot="1">
      <c r="A112" s="998" t="s">
        <v>167</v>
      </c>
      <c r="B112" s="997"/>
      <c r="C112" s="997"/>
      <c r="D112" s="997"/>
      <c r="E112" s="997"/>
      <c r="F112" s="997"/>
      <c r="G112" s="997"/>
      <c r="H112" s="996"/>
      <c r="I112" s="1003" t="s">
        <v>68</v>
      </c>
      <c r="J112" s="1002"/>
      <c r="K112" s="1001">
        <v>44.87</v>
      </c>
      <c r="L112" s="1000"/>
      <c r="M112" s="987">
        <f>K112*12*I77</f>
        <v>108657.192</v>
      </c>
    </row>
    <row r="113" spans="1:13" ht="15.75" thickBot="1">
      <c r="A113" s="994" t="s">
        <v>166</v>
      </c>
      <c r="B113" s="993"/>
      <c r="C113" s="993"/>
      <c r="D113" s="993"/>
      <c r="E113" s="993"/>
      <c r="F113" s="993"/>
      <c r="G113" s="993"/>
      <c r="H113" s="992"/>
      <c r="I113" s="991"/>
      <c r="J113" s="990"/>
      <c r="K113" s="989">
        <v>2.16</v>
      </c>
      <c r="L113" s="988"/>
      <c r="M113" s="987">
        <f>K113*12*I77</f>
        <v>5230.6560000000009</v>
      </c>
    </row>
    <row r="114" spans="1:13">
      <c r="A114" s="983" t="s">
        <v>70</v>
      </c>
      <c r="B114" s="982"/>
      <c r="C114" s="982"/>
      <c r="D114" s="982"/>
      <c r="E114" s="982"/>
      <c r="F114" s="982"/>
      <c r="G114" s="982"/>
      <c r="H114" s="980"/>
      <c r="I114" s="967" t="s">
        <v>71</v>
      </c>
      <c r="J114" s="966"/>
      <c r="K114" s="979"/>
      <c r="L114" s="978"/>
      <c r="M114" s="970"/>
    </row>
    <row r="115" spans="1:13">
      <c r="A115" s="983" t="s">
        <v>72</v>
      </c>
      <c r="B115" s="982"/>
      <c r="C115" s="982"/>
      <c r="D115" s="982"/>
      <c r="E115" s="982"/>
      <c r="F115" s="982"/>
      <c r="G115" s="982"/>
      <c r="H115" s="980"/>
      <c r="I115" s="974"/>
      <c r="J115" s="973"/>
      <c r="K115" s="979"/>
      <c r="L115" s="978"/>
      <c r="M115" s="970"/>
    </row>
    <row r="116" spans="1:13" ht="15.75" thickBot="1">
      <c r="A116" s="983" t="s">
        <v>73</v>
      </c>
      <c r="B116" s="982"/>
      <c r="C116" s="982"/>
      <c r="D116" s="982"/>
      <c r="E116" s="982"/>
      <c r="F116" s="982"/>
      <c r="G116" s="982"/>
      <c r="H116" s="980"/>
      <c r="I116" s="999"/>
      <c r="J116" s="973"/>
      <c r="K116" s="979"/>
      <c r="L116" s="978"/>
      <c r="M116" s="970"/>
    </row>
    <row r="117" spans="1:13" ht="15.75" thickBot="1">
      <c r="A117" s="998" t="s">
        <v>165</v>
      </c>
      <c r="B117" s="997"/>
      <c r="C117" s="997"/>
      <c r="D117" s="997"/>
      <c r="E117" s="997"/>
      <c r="F117" s="997"/>
      <c r="G117" s="997"/>
      <c r="H117" s="996"/>
      <c r="I117" s="991"/>
      <c r="J117" s="990"/>
      <c r="K117" s="989">
        <v>0.11</v>
      </c>
      <c r="L117" s="988"/>
      <c r="M117" s="987">
        <f>K117*12*I77</f>
        <v>266.37600000000003</v>
      </c>
    </row>
    <row r="118" spans="1:13">
      <c r="A118" s="983" t="s">
        <v>75</v>
      </c>
      <c r="B118" s="982"/>
      <c r="C118" s="982"/>
      <c r="D118" s="982"/>
      <c r="E118" s="982"/>
      <c r="F118" s="982"/>
      <c r="G118" s="982"/>
      <c r="H118" s="980"/>
      <c r="I118" s="967" t="s">
        <v>14</v>
      </c>
      <c r="J118" s="966"/>
      <c r="K118" s="995"/>
      <c r="L118" s="978"/>
      <c r="M118" s="970"/>
    </row>
    <row r="119" spans="1:13" ht="15.75" thickBot="1">
      <c r="A119" s="983" t="s">
        <v>76</v>
      </c>
      <c r="B119" s="982"/>
      <c r="C119" s="982"/>
      <c r="D119" s="982"/>
      <c r="E119" s="982"/>
      <c r="F119" s="982"/>
      <c r="G119" s="982"/>
      <c r="H119" s="980"/>
      <c r="I119" s="974"/>
      <c r="J119" s="973"/>
      <c r="K119" s="995"/>
      <c r="L119" s="978"/>
      <c r="M119" s="970"/>
    </row>
    <row r="120" spans="1:13" ht="15.75" thickBot="1">
      <c r="A120" s="994" t="s">
        <v>105</v>
      </c>
      <c r="B120" s="993"/>
      <c r="C120" s="993"/>
      <c r="D120" s="993"/>
      <c r="E120" s="993"/>
      <c r="F120" s="993"/>
      <c r="G120" s="993"/>
      <c r="H120" s="992"/>
      <c r="I120" s="991"/>
      <c r="J120" s="990"/>
      <c r="K120" s="989">
        <v>8.01</v>
      </c>
      <c r="L120" s="988"/>
      <c r="M120" s="987">
        <f>K120*12*I77</f>
        <v>19397.016000000003</v>
      </c>
    </row>
    <row r="121" spans="1:13">
      <c r="A121" s="983" t="s">
        <v>78</v>
      </c>
      <c r="B121" s="981"/>
      <c r="C121" s="981"/>
      <c r="D121" s="981"/>
      <c r="E121" s="981"/>
      <c r="F121" s="982"/>
      <c r="G121" s="981"/>
      <c r="H121" s="980"/>
      <c r="I121" s="986" t="s">
        <v>79</v>
      </c>
      <c r="J121" s="985"/>
      <c r="K121" s="979"/>
      <c r="L121" s="978"/>
      <c r="M121" s="970"/>
    </row>
    <row r="122" spans="1:13">
      <c r="A122" s="983" t="s">
        <v>80</v>
      </c>
      <c r="B122" s="981"/>
      <c r="C122" s="981"/>
      <c r="D122" s="981"/>
      <c r="E122" s="981"/>
      <c r="F122" s="982"/>
      <c r="G122" s="981"/>
      <c r="H122" s="980"/>
      <c r="I122" s="986" t="s">
        <v>81</v>
      </c>
      <c r="J122" s="985"/>
      <c r="K122" s="979"/>
      <c r="L122" s="978"/>
      <c r="M122" s="970"/>
    </row>
    <row r="123" spans="1:13">
      <c r="A123" s="983" t="s">
        <v>82</v>
      </c>
      <c r="B123" s="981"/>
      <c r="C123" s="981"/>
      <c r="D123" s="981"/>
      <c r="E123" s="981"/>
      <c r="F123" s="982"/>
      <c r="G123" s="981"/>
      <c r="H123" s="980"/>
      <c r="I123" s="986" t="s">
        <v>83</v>
      </c>
      <c r="J123" s="985"/>
      <c r="K123" s="979"/>
      <c r="L123" s="978"/>
      <c r="M123" s="970"/>
    </row>
    <row r="124" spans="1:13">
      <c r="A124" s="983" t="s">
        <v>84</v>
      </c>
      <c r="B124" s="981"/>
      <c r="C124" s="981"/>
      <c r="D124" s="981"/>
      <c r="E124" s="981"/>
      <c r="F124" s="982"/>
      <c r="G124" s="981"/>
      <c r="H124" s="980"/>
      <c r="I124" s="986" t="s">
        <v>85</v>
      </c>
      <c r="J124" s="985"/>
      <c r="K124" s="979"/>
      <c r="L124" s="978"/>
      <c r="M124" s="970"/>
    </row>
    <row r="125" spans="1:13">
      <c r="A125" s="983" t="s">
        <v>86</v>
      </c>
      <c r="B125" s="981"/>
      <c r="C125" s="981"/>
      <c r="D125" s="981"/>
      <c r="E125" s="981"/>
      <c r="F125" s="982"/>
      <c r="G125" s="981"/>
      <c r="H125" s="980"/>
      <c r="I125" s="986" t="s">
        <v>87</v>
      </c>
      <c r="J125" s="985"/>
      <c r="K125" s="979"/>
      <c r="L125" s="978"/>
      <c r="M125" s="970"/>
    </row>
    <row r="126" spans="1:13">
      <c r="A126" s="983" t="s">
        <v>88</v>
      </c>
      <c r="B126" s="981"/>
      <c r="C126" s="981"/>
      <c r="D126" s="981"/>
      <c r="E126" s="981"/>
      <c r="F126" s="982"/>
      <c r="G126" s="981"/>
      <c r="H126" s="980"/>
      <c r="I126" s="974"/>
      <c r="J126" s="973"/>
      <c r="K126" s="979"/>
      <c r="L126" s="984"/>
      <c r="M126" s="970"/>
    </row>
    <row r="127" spans="1:13">
      <c r="A127" s="983" t="s">
        <v>89</v>
      </c>
      <c r="B127" s="981"/>
      <c r="C127" s="981"/>
      <c r="D127" s="981"/>
      <c r="E127" s="981"/>
      <c r="F127" s="982"/>
      <c r="G127" s="981"/>
      <c r="H127" s="980"/>
      <c r="I127" s="974"/>
      <c r="J127" s="973"/>
      <c r="K127" s="979"/>
      <c r="L127" s="978"/>
      <c r="M127" s="970"/>
    </row>
    <row r="128" spans="1:13">
      <c r="A128" s="983" t="s">
        <v>90</v>
      </c>
      <c r="B128" s="981"/>
      <c r="C128" s="981"/>
      <c r="D128" s="981"/>
      <c r="E128" s="981"/>
      <c r="F128" s="982"/>
      <c r="G128" s="981"/>
      <c r="H128" s="980"/>
      <c r="I128" s="974"/>
      <c r="J128" s="973"/>
      <c r="K128" s="979"/>
      <c r="L128" s="978"/>
      <c r="M128" s="970"/>
    </row>
    <row r="129" spans="1:13">
      <c r="A129" s="983" t="s">
        <v>91</v>
      </c>
      <c r="B129" s="981"/>
      <c r="C129" s="981"/>
      <c r="D129" s="981"/>
      <c r="E129" s="981"/>
      <c r="F129" s="982"/>
      <c r="G129" s="981"/>
      <c r="H129" s="980"/>
      <c r="I129" s="974"/>
      <c r="J129" s="973"/>
      <c r="K129" s="979"/>
      <c r="L129" s="978"/>
      <c r="M129" s="970"/>
    </row>
    <row r="130" spans="1:13">
      <c r="A130" s="983" t="s">
        <v>92</v>
      </c>
      <c r="B130" s="981"/>
      <c r="C130" s="981"/>
      <c r="D130" s="981"/>
      <c r="E130" s="981"/>
      <c r="F130" s="982"/>
      <c r="G130" s="981"/>
      <c r="H130" s="980"/>
      <c r="I130" s="974"/>
      <c r="J130" s="973"/>
      <c r="K130" s="979"/>
      <c r="L130" s="978"/>
      <c r="M130" s="970"/>
    </row>
    <row r="131" spans="1:13" ht="15.75" thickBot="1">
      <c r="A131" s="977" t="s">
        <v>93</v>
      </c>
      <c r="B131" s="976"/>
      <c r="C131" s="976"/>
      <c r="D131" s="976"/>
      <c r="E131" s="976"/>
      <c r="F131" s="976"/>
      <c r="G131" s="976"/>
      <c r="H131" s="975"/>
      <c r="I131" s="974"/>
      <c r="J131" s="973"/>
      <c r="K131" s="972"/>
      <c r="L131" s="971"/>
      <c r="M131" s="970"/>
    </row>
    <row r="132" spans="1:13">
      <c r="A132" s="969" t="s">
        <v>94</v>
      </c>
      <c r="B132" s="968"/>
      <c r="C132" s="968"/>
      <c r="D132" s="968"/>
      <c r="E132" s="968"/>
      <c r="F132" s="968"/>
      <c r="G132" s="968"/>
      <c r="H132" s="968"/>
      <c r="I132" s="967" t="s">
        <v>95</v>
      </c>
      <c r="J132" s="966"/>
      <c r="K132" s="965"/>
      <c r="L132" s="964"/>
      <c r="M132" s="963"/>
    </row>
    <row r="133" spans="1:13" ht="15.75" thickBot="1">
      <c r="A133" s="962" t="s">
        <v>96</v>
      </c>
      <c r="B133" s="961"/>
      <c r="C133" s="961"/>
      <c r="D133" s="961"/>
      <c r="E133" s="961"/>
      <c r="F133" s="961"/>
      <c r="G133" s="961"/>
      <c r="H133" s="961"/>
      <c r="I133" s="960"/>
      <c r="J133" s="959"/>
      <c r="K133" s="958"/>
      <c r="L133" s="957"/>
      <c r="M133" s="956"/>
    </row>
    <row r="134" spans="1:13" ht="15.75" thickBot="1">
      <c r="A134" s="954" t="s">
        <v>160</v>
      </c>
      <c r="B134" s="953"/>
      <c r="C134" s="953"/>
      <c r="D134" s="953"/>
      <c r="E134" s="953"/>
      <c r="F134" s="953"/>
      <c r="G134" s="953"/>
      <c r="H134" s="953"/>
      <c r="I134" s="948"/>
      <c r="J134" s="955"/>
      <c r="K134" s="946">
        <v>1.27</v>
      </c>
      <c r="L134" s="945"/>
      <c r="M134" s="938">
        <f>K134*12*I77</f>
        <v>3075.4320000000002</v>
      </c>
    </row>
    <row r="135" spans="1:13" ht="15.75" thickBot="1">
      <c r="A135" s="954" t="s">
        <v>159</v>
      </c>
      <c r="B135" s="953"/>
      <c r="C135" s="953"/>
      <c r="D135" s="953"/>
      <c r="E135" s="953"/>
      <c r="F135" s="953"/>
      <c r="G135" s="953"/>
      <c r="H135" s="953"/>
      <c r="I135" s="948"/>
      <c r="J135" s="947"/>
      <c r="K135" s="946"/>
      <c r="L135" s="945"/>
      <c r="M135" s="938"/>
    </row>
    <row r="136" spans="1:13" ht="16.5" thickBot="1">
      <c r="A136" s="952" t="s">
        <v>137</v>
      </c>
      <c r="B136" s="951"/>
      <c r="C136" s="951"/>
      <c r="D136" s="951"/>
      <c r="E136" s="951"/>
      <c r="F136" s="951"/>
      <c r="G136" s="951"/>
      <c r="H136" s="951"/>
      <c r="I136" s="948"/>
      <c r="J136" s="947"/>
      <c r="K136" s="946">
        <v>77.2</v>
      </c>
      <c r="L136" s="945"/>
      <c r="M136" s="938">
        <f>K136*I77*12</f>
        <v>186947.52000000002</v>
      </c>
    </row>
    <row r="137" spans="1:13" ht="16.5" thickBot="1">
      <c r="A137" s="950" t="s">
        <v>136</v>
      </c>
      <c r="B137" s="949"/>
      <c r="C137" s="949"/>
      <c r="D137" s="949"/>
      <c r="E137" s="949"/>
      <c r="F137" s="949"/>
      <c r="G137" s="949"/>
      <c r="H137" s="949"/>
      <c r="I137" s="948"/>
      <c r="J137" s="947"/>
      <c r="K137" s="946">
        <v>3.86</v>
      </c>
      <c r="L137" s="945"/>
      <c r="M137" s="938">
        <f>K137*12*I77</f>
        <v>9347.3760000000002</v>
      </c>
    </row>
    <row r="138" spans="1:13" ht="16.5" thickBot="1">
      <c r="A138" s="944" t="s">
        <v>135</v>
      </c>
      <c r="B138" s="943"/>
      <c r="C138" s="943"/>
      <c r="D138" s="943"/>
      <c r="E138" s="943"/>
      <c r="F138" s="943"/>
      <c r="G138" s="943"/>
      <c r="H138" s="943"/>
      <c r="I138" s="942"/>
      <c r="J138" s="941"/>
      <c r="K138" s="940">
        <f>K135+K134+K120+K103+K88+K78</f>
        <v>81.06</v>
      </c>
      <c r="L138" s="939"/>
      <c r="M138" s="938">
        <f>M135+M134+M120+M103+M88+M78</f>
        <v>196294.89599999998</v>
      </c>
    </row>
    <row r="140" spans="1:13" ht="15.75">
      <c r="A140" s="1105" t="s">
        <v>104</v>
      </c>
      <c r="B140" s="1105"/>
      <c r="C140" s="1105"/>
      <c r="D140" s="1105"/>
      <c r="E140" s="1105"/>
      <c r="F140" s="1105"/>
      <c r="G140" s="1105"/>
      <c r="H140" s="1105"/>
      <c r="I140" s="1105"/>
      <c r="J140" s="1105"/>
      <c r="K140" s="1105"/>
      <c r="L140" s="1105"/>
      <c r="M140" s="1053"/>
    </row>
    <row r="141" spans="1:13" ht="15.75">
      <c r="A141" s="1104" t="s">
        <v>0</v>
      </c>
      <c r="B141" s="1104"/>
      <c r="C141" s="1104"/>
      <c r="D141" s="1104"/>
      <c r="E141" s="1104"/>
      <c r="F141" s="1104"/>
      <c r="G141" s="1104"/>
      <c r="H141" s="1104"/>
      <c r="I141" s="1104"/>
      <c r="J141" s="1104"/>
      <c r="K141" s="1104"/>
      <c r="L141" s="1104"/>
      <c r="M141" s="1053"/>
    </row>
    <row r="142" spans="1:13" ht="15.75">
      <c r="A142" s="1076"/>
      <c r="B142" s="1076"/>
      <c r="C142" s="1076"/>
      <c r="D142" s="1076"/>
      <c r="E142" s="1076"/>
      <c r="F142" s="1076" t="s">
        <v>169</v>
      </c>
      <c r="G142" s="1076"/>
      <c r="H142" s="1076"/>
      <c r="I142" s="1076"/>
      <c r="J142" s="1076"/>
      <c r="K142" s="1103" t="s">
        <v>161</v>
      </c>
      <c r="L142" s="1102"/>
      <c r="M142" s="1102"/>
    </row>
    <row r="143" spans="1:13">
      <c r="A143" s="1101"/>
      <c r="B143" s="1074"/>
      <c r="C143" s="1100" t="s">
        <v>2</v>
      </c>
      <c r="D143" s="1100"/>
      <c r="E143" s="1100"/>
      <c r="F143" s="1074"/>
      <c r="G143" s="1074"/>
      <c r="H143" s="1073"/>
      <c r="I143" s="1052" t="s">
        <v>3</v>
      </c>
      <c r="J143" s="1051"/>
      <c r="K143" s="1099" t="s">
        <v>4</v>
      </c>
      <c r="L143" s="1098"/>
      <c r="M143" s="1097"/>
    </row>
    <row r="144" spans="1:13">
      <c r="A144" s="1094"/>
      <c r="B144" s="1057"/>
      <c r="C144" s="1057"/>
      <c r="D144" s="1057"/>
      <c r="E144" s="1057"/>
      <c r="F144" s="1057"/>
      <c r="G144" s="1057"/>
      <c r="H144" s="1058"/>
      <c r="I144" s="974"/>
      <c r="J144" s="973"/>
      <c r="K144" s="1096" t="s">
        <v>5</v>
      </c>
      <c r="L144" s="1095"/>
      <c r="M144" s="1091" t="s">
        <v>6</v>
      </c>
    </row>
    <row r="145" spans="1:13">
      <c r="A145" s="1094"/>
      <c r="B145" s="1057"/>
      <c r="C145" s="1057"/>
      <c r="D145" s="1057"/>
      <c r="E145" s="1057"/>
      <c r="F145" s="1057"/>
      <c r="G145" s="1057"/>
      <c r="H145" s="1058"/>
      <c r="I145" s="986" t="s">
        <v>7</v>
      </c>
      <c r="J145" s="985"/>
      <c r="K145" s="1093" t="s">
        <v>8</v>
      </c>
      <c r="L145" s="1092"/>
      <c r="M145" s="1091" t="s">
        <v>9</v>
      </c>
    </row>
    <row r="146" spans="1:13" ht="16.5" thickBot="1">
      <c r="A146" s="1090"/>
      <c r="B146" s="1050"/>
      <c r="C146" s="1050"/>
      <c r="D146" s="1050"/>
      <c r="E146" s="1050"/>
      <c r="F146" s="1050"/>
      <c r="G146" s="1050"/>
      <c r="H146" s="1049"/>
      <c r="I146" s="1089">
        <v>201.8</v>
      </c>
      <c r="J146" s="1088"/>
      <c r="K146" s="1087"/>
      <c r="L146" s="1086"/>
      <c r="M146" s="1085"/>
    </row>
    <row r="147" spans="1:13">
      <c r="A147" s="1070" t="s">
        <v>10</v>
      </c>
      <c r="B147" s="1041"/>
      <c r="C147" s="1041"/>
      <c r="D147" s="1041"/>
      <c r="E147" s="1041"/>
      <c r="F147" s="1041"/>
      <c r="G147" s="1041"/>
      <c r="H147" s="1084"/>
      <c r="I147" s="1038"/>
      <c r="J147" s="1037"/>
      <c r="K147" s="1083">
        <f>K150+K153</f>
        <v>8.3000000000000007</v>
      </c>
      <c r="L147" s="1035"/>
      <c r="M147" s="963">
        <f>K147*12*I146</f>
        <v>20099.280000000002</v>
      </c>
    </row>
    <row r="148" spans="1:13">
      <c r="A148" s="1082" t="s">
        <v>11</v>
      </c>
      <c r="B148" s="1081"/>
      <c r="C148" s="1081"/>
      <c r="D148" s="1081"/>
      <c r="E148" s="1081"/>
      <c r="F148" s="1081"/>
      <c r="G148" s="1081"/>
      <c r="H148" s="1080"/>
      <c r="I148" s="974"/>
      <c r="J148" s="973"/>
      <c r="K148" s="972"/>
      <c r="L148" s="971"/>
      <c r="M148" s="1079"/>
    </row>
    <row r="149" spans="1:13" ht="15.75" thickBot="1">
      <c r="A149" s="1065" t="s">
        <v>12</v>
      </c>
      <c r="B149" s="1078"/>
      <c r="C149" s="1078"/>
      <c r="D149" s="1078"/>
      <c r="E149" s="1078"/>
      <c r="F149" s="1078"/>
      <c r="G149" s="1078"/>
      <c r="H149" s="1077"/>
      <c r="I149" s="1031"/>
      <c r="J149" s="959"/>
      <c r="K149" s="958"/>
      <c r="L149" s="957"/>
      <c r="M149" s="956"/>
    </row>
    <row r="150" spans="1:13">
      <c r="A150" s="1028" t="s">
        <v>13</v>
      </c>
      <c r="B150" s="1022"/>
      <c r="C150" s="1022"/>
      <c r="D150" s="1022"/>
      <c r="E150" s="1022"/>
      <c r="F150" s="1022"/>
      <c r="G150" s="1022"/>
      <c r="H150" s="1059"/>
      <c r="I150" s="1025" t="s">
        <v>14</v>
      </c>
      <c r="J150" s="1024"/>
      <c r="K150" s="1027">
        <v>4.97</v>
      </c>
      <c r="L150" s="1026"/>
      <c r="M150" s="970">
        <f>K150*12*I146</f>
        <v>12035.352000000001</v>
      </c>
    </row>
    <row r="151" spans="1:13">
      <c r="A151" s="983" t="s">
        <v>15</v>
      </c>
      <c r="B151" s="1057"/>
      <c r="C151" s="1057"/>
      <c r="D151" s="1057"/>
      <c r="E151" s="1057"/>
      <c r="F151" s="1057"/>
      <c r="G151" s="1057"/>
      <c r="H151" s="1058"/>
      <c r="I151" s="986" t="s">
        <v>16</v>
      </c>
      <c r="J151" s="985"/>
      <c r="K151" s="1053"/>
      <c r="L151" s="971"/>
      <c r="M151" s="970"/>
    </row>
    <row r="152" spans="1:13">
      <c r="A152" s="1028" t="s">
        <v>17</v>
      </c>
      <c r="B152" s="1022"/>
      <c r="C152" s="1022"/>
      <c r="D152" s="1022"/>
      <c r="E152" s="1022"/>
      <c r="F152" s="1022"/>
      <c r="G152" s="1022"/>
      <c r="H152" s="1059"/>
      <c r="I152" s="1025"/>
      <c r="J152" s="1024"/>
      <c r="K152" s="1053"/>
      <c r="L152" s="971"/>
      <c r="M152" s="970"/>
    </row>
    <row r="153" spans="1:13">
      <c r="A153" s="1028" t="s">
        <v>18</v>
      </c>
      <c r="B153" s="1022"/>
      <c r="C153" s="1022"/>
      <c r="D153" s="1022"/>
      <c r="E153" s="1022"/>
      <c r="F153" s="1022"/>
      <c r="G153" s="1022"/>
      <c r="H153" s="1059"/>
      <c r="I153" s="1014" t="s">
        <v>19</v>
      </c>
      <c r="J153" s="1013"/>
      <c r="K153" s="1012">
        <v>3.33</v>
      </c>
      <c r="L153" s="1011"/>
      <c r="M153" s="970">
        <f>K153*12*I146</f>
        <v>8063.9280000000008</v>
      </c>
    </row>
    <row r="154" spans="1:13" ht="15.75">
      <c r="A154" s="1017" t="s">
        <v>20</v>
      </c>
      <c r="B154" s="1056"/>
      <c r="C154" s="1056"/>
      <c r="D154" s="1056"/>
      <c r="E154" s="1056"/>
      <c r="F154" s="1056"/>
      <c r="G154" s="1056"/>
      <c r="H154" s="1055"/>
      <c r="I154" s="986" t="s">
        <v>16</v>
      </c>
      <c r="J154" s="985"/>
      <c r="K154" s="1076"/>
      <c r="L154" s="1075"/>
      <c r="M154" s="970"/>
    </row>
    <row r="155" spans="1:13">
      <c r="A155" s="1010" t="s">
        <v>21</v>
      </c>
      <c r="B155" s="1074"/>
      <c r="C155" s="1074"/>
      <c r="D155" s="1074"/>
      <c r="E155" s="1074"/>
      <c r="F155" s="1074"/>
      <c r="G155" s="1074"/>
      <c r="H155" s="1073"/>
      <c r="I155" s="986"/>
      <c r="J155" s="985"/>
      <c r="K155" s="1054"/>
      <c r="L155" s="971"/>
      <c r="M155" s="970"/>
    </row>
    <row r="156" spans="1:13" ht="15.75" thickBot="1">
      <c r="A156" s="1028" t="s">
        <v>22</v>
      </c>
      <c r="B156" s="1021"/>
      <c r="C156" s="1021"/>
      <c r="D156" s="1021"/>
      <c r="E156" s="1021"/>
      <c r="F156" s="1021"/>
      <c r="G156" s="1021"/>
      <c r="H156" s="1020"/>
      <c r="I156" s="1019"/>
      <c r="J156" s="1018"/>
      <c r="K156" s="1072"/>
      <c r="L156" s="1071"/>
      <c r="M156" s="970"/>
    </row>
    <row r="157" spans="1:13">
      <c r="A157" s="1070" t="s">
        <v>23</v>
      </c>
      <c r="B157" s="1069"/>
      <c r="C157" s="1069"/>
      <c r="D157" s="1069"/>
      <c r="E157" s="1069"/>
      <c r="F157" s="1069"/>
      <c r="G157" s="1069"/>
      <c r="H157" s="1068"/>
      <c r="I157" s="1038"/>
      <c r="J157" s="1067"/>
      <c r="K157" s="1066">
        <f>K159+K164+K167</f>
        <v>6.76</v>
      </c>
      <c r="L157" s="1035"/>
      <c r="M157" s="963">
        <f>K157*12*I146</f>
        <v>16370.016000000001</v>
      </c>
    </row>
    <row r="158" spans="1:13" ht="15.75" thickBot="1">
      <c r="A158" s="1065" t="s">
        <v>24</v>
      </c>
      <c r="B158" s="1064"/>
      <c r="C158" s="1064"/>
      <c r="D158" s="1064"/>
      <c r="E158" s="1064"/>
      <c r="F158" s="1064"/>
      <c r="G158" s="1064"/>
      <c r="H158" s="1063"/>
      <c r="I158" s="1031"/>
      <c r="J158" s="1062"/>
      <c r="K158" s="958"/>
      <c r="L158" s="957"/>
      <c r="M158" s="956"/>
    </row>
    <row r="159" spans="1:13">
      <c r="A159" s="983" t="s">
        <v>25</v>
      </c>
      <c r="B159" s="982"/>
      <c r="C159" s="982"/>
      <c r="D159" s="982"/>
      <c r="E159" s="982"/>
      <c r="F159" s="982"/>
      <c r="G159" s="982"/>
      <c r="H159" s="980"/>
      <c r="I159" s="986" t="s">
        <v>14</v>
      </c>
      <c r="J159" s="985"/>
      <c r="K159" s="1027">
        <v>3.39</v>
      </c>
      <c r="L159" s="1026"/>
      <c r="M159" s="970">
        <f>K159*12*I146</f>
        <v>8209.2240000000002</v>
      </c>
    </row>
    <row r="160" spans="1:13">
      <c r="A160" s="1028" t="s">
        <v>26</v>
      </c>
      <c r="B160" s="1021"/>
      <c r="C160" s="1021"/>
      <c r="D160" s="1021"/>
      <c r="E160" s="1021"/>
      <c r="F160" s="1021"/>
      <c r="G160" s="1021"/>
      <c r="H160" s="1020"/>
      <c r="I160" s="1061"/>
      <c r="J160" s="1060"/>
      <c r="K160" s="1053"/>
      <c r="L160" s="971"/>
      <c r="M160" s="970"/>
    </row>
    <row r="161" spans="1:13">
      <c r="A161" s="983" t="s">
        <v>15</v>
      </c>
      <c r="B161" s="1057"/>
      <c r="C161" s="1057"/>
      <c r="D161" s="1057"/>
      <c r="E161" s="1057"/>
      <c r="F161" s="1057"/>
      <c r="G161" s="1057"/>
      <c r="H161" s="1058"/>
      <c r="I161" s="986" t="s">
        <v>16</v>
      </c>
      <c r="J161" s="985"/>
      <c r="K161" s="1053"/>
      <c r="L161" s="971"/>
      <c r="M161" s="970"/>
    </row>
    <row r="162" spans="1:13">
      <c r="A162" s="1028" t="s">
        <v>17</v>
      </c>
      <c r="B162" s="1022"/>
      <c r="C162" s="1022"/>
      <c r="D162" s="1022"/>
      <c r="E162" s="1022"/>
      <c r="F162" s="1022"/>
      <c r="G162" s="1022"/>
      <c r="H162" s="1059"/>
      <c r="I162" s="1025"/>
      <c r="J162" s="1024"/>
      <c r="K162" s="1053"/>
      <c r="L162" s="971"/>
      <c r="M162" s="970"/>
    </row>
    <row r="163" spans="1:13">
      <c r="A163" s="1017" t="s">
        <v>27</v>
      </c>
      <c r="B163" s="1056"/>
      <c r="C163" s="1055"/>
      <c r="D163" s="1057"/>
      <c r="E163" s="1057"/>
      <c r="F163" s="1057"/>
      <c r="G163" s="1057"/>
      <c r="H163" s="1058"/>
      <c r="I163" s="986" t="s">
        <v>16</v>
      </c>
      <c r="J163" s="985"/>
      <c r="K163" s="1053"/>
      <c r="L163" s="971"/>
      <c r="M163" s="970"/>
    </row>
    <row r="164" spans="1:13">
      <c r="A164" s="983" t="s">
        <v>28</v>
      </c>
      <c r="B164" s="1057"/>
      <c r="C164" s="1057"/>
      <c r="D164" s="1056"/>
      <c r="E164" s="1056"/>
      <c r="F164" s="1056"/>
      <c r="G164" s="1056"/>
      <c r="H164" s="1055"/>
      <c r="I164" s="1014" t="s">
        <v>19</v>
      </c>
      <c r="J164" s="1013"/>
      <c r="K164" s="1012">
        <v>1.49</v>
      </c>
      <c r="L164" s="1011"/>
      <c r="M164" s="970">
        <f>K164*12*I146</f>
        <v>3608.1840000000002</v>
      </c>
    </row>
    <row r="165" spans="1:13">
      <c r="A165" s="1010" t="s">
        <v>29</v>
      </c>
      <c r="B165" s="1009"/>
      <c r="C165" s="1009"/>
      <c r="D165" s="1009"/>
      <c r="E165" s="1009"/>
      <c r="F165" s="1009"/>
      <c r="G165" s="1009"/>
      <c r="H165" s="1008"/>
      <c r="I165" s="1052" t="s">
        <v>30</v>
      </c>
      <c r="J165" s="1051"/>
      <c r="K165" s="1053"/>
      <c r="L165" s="971"/>
      <c r="M165" s="970"/>
    </row>
    <row r="166" spans="1:13">
      <c r="A166" s="1028"/>
      <c r="B166" s="1021"/>
      <c r="C166" s="1021"/>
      <c r="D166" s="1021"/>
      <c r="E166" s="1021"/>
      <c r="F166" s="1021"/>
      <c r="G166" s="1021"/>
      <c r="H166" s="1020"/>
      <c r="I166" s="1019" t="s">
        <v>31</v>
      </c>
      <c r="J166" s="1018"/>
      <c r="K166" s="1054"/>
      <c r="L166" s="971"/>
      <c r="M166" s="970"/>
    </row>
    <row r="167" spans="1:13">
      <c r="A167" s="1010" t="s">
        <v>32</v>
      </c>
      <c r="B167" s="1009"/>
      <c r="C167" s="1009"/>
      <c r="D167" s="1009"/>
      <c r="E167" s="1009"/>
      <c r="F167" s="1009"/>
      <c r="G167" s="1009"/>
      <c r="H167" s="1008"/>
      <c r="I167" s="1052" t="s">
        <v>19</v>
      </c>
      <c r="J167" s="1051"/>
      <c r="K167" s="1012">
        <v>1.88</v>
      </c>
      <c r="L167" s="1011"/>
      <c r="M167" s="970">
        <f>K167*12*I146</f>
        <v>4552.6080000000002</v>
      </c>
    </row>
    <row r="168" spans="1:13">
      <c r="A168" s="1028" t="s">
        <v>33</v>
      </c>
      <c r="B168" s="1021"/>
      <c r="C168" s="1021"/>
      <c r="D168" s="1021"/>
      <c r="E168" s="1021"/>
      <c r="F168" s="1021"/>
      <c r="G168" s="1021"/>
      <c r="H168" s="1020"/>
      <c r="I168" s="1019"/>
      <c r="J168" s="1018"/>
      <c r="K168" s="1053"/>
      <c r="L168" s="971"/>
      <c r="M168" s="970"/>
    </row>
    <row r="169" spans="1:13">
      <c r="A169" s="1010" t="s">
        <v>34</v>
      </c>
      <c r="B169" s="1009"/>
      <c r="C169" s="1009"/>
      <c r="D169" s="1009"/>
      <c r="E169" s="1009"/>
      <c r="F169" s="1009"/>
      <c r="G169" s="1009"/>
      <c r="H169" s="1008"/>
      <c r="I169" s="986" t="s">
        <v>16</v>
      </c>
      <c r="J169" s="985"/>
      <c r="K169" s="1053"/>
      <c r="L169" s="971"/>
      <c r="M169" s="970"/>
    </row>
    <row r="170" spans="1:13">
      <c r="A170" s="1010" t="s">
        <v>35</v>
      </c>
      <c r="B170" s="1009"/>
      <c r="C170" s="1009"/>
      <c r="D170" s="1009"/>
      <c r="E170" s="1009"/>
      <c r="F170" s="1009"/>
      <c r="G170" s="1009"/>
      <c r="H170" s="1008"/>
      <c r="I170" s="1052" t="s">
        <v>36</v>
      </c>
      <c r="J170" s="1051"/>
      <c r="K170" s="1050"/>
      <c r="L170" s="1049"/>
      <c r="M170" s="1048"/>
    </row>
    <row r="171" spans="1:13" ht="15.75" thickBot="1">
      <c r="A171" s="1028"/>
      <c r="B171" s="1021"/>
      <c r="C171" s="1021"/>
      <c r="D171" s="1021"/>
      <c r="E171" s="1021"/>
      <c r="F171" s="1021"/>
      <c r="G171" s="1021"/>
      <c r="H171" s="1020"/>
      <c r="I171" s="1047" t="s">
        <v>37</v>
      </c>
      <c r="J171" s="1046"/>
      <c r="K171" s="1045"/>
      <c r="L171" s="1044"/>
      <c r="M171" s="1043"/>
    </row>
    <row r="172" spans="1:13">
      <c r="A172" s="1042" t="s">
        <v>38</v>
      </c>
      <c r="B172" s="1041"/>
      <c r="C172" s="1041"/>
      <c r="D172" s="1041"/>
      <c r="E172" s="1041"/>
      <c r="F172" s="1041"/>
      <c r="G172" s="1040"/>
      <c r="H172" s="1039"/>
      <c r="I172" s="1038"/>
      <c r="J172" s="1037"/>
      <c r="K172" s="1036">
        <f>K174+K181+K182+K186</f>
        <v>47.69</v>
      </c>
      <c r="L172" s="1035"/>
      <c r="M172" s="963">
        <f>M174+M181+M182+M186</f>
        <v>115486.10400000002</v>
      </c>
    </row>
    <row r="173" spans="1:13" ht="15.75" thickBot="1">
      <c r="A173" s="1034"/>
      <c r="B173" s="1033"/>
      <c r="C173" s="1033"/>
      <c r="D173" s="1033"/>
      <c r="E173" s="1033"/>
      <c r="F173" s="1033"/>
      <c r="G173" s="1033"/>
      <c r="H173" s="1032"/>
      <c r="I173" s="1031"/>
      <c r="J173" s="959"/>
      <c r="K173" s="958"/>
      <c r="L173" s="957"/>
      <c r="M173" s="956"/>
    </row>
    <row r="174" spans="1:13" ht="15.75" thickBot="1">
      <c r="A174" s="994" t="s">
        <v>39</v>
      </c>
      <c r="B174" s="993"/>
      <c r="C174" s="993"/>
      <c r="D174" s="993"/>
      <c r="E174" s="993"/>
      <c r="F174" s="993"/>
      <c r="G174" s="993"/>
      <c r="H174" s="992"/>
      <c r="I174" s="991"/>
      <c r="J174" s="990"/>
      <c r="K174" s="1030">
        <f>K175+K176+K177+K179+K180</f>
        <v>9.58</v>
      </c>
      <c r="L174" s="1029"/>
      <c r="M174" s="987">
        <f>K174*12*I146</f>
        <v>23198.928000000004</v>
      </c>
    </row>
    <row r="175" spans="1:13">
      <c r="A175" s="1028" t="s">
        <v>40</v>
      </c>
      <c r="B175" s="1021"/>
      <c r="C175" s="1021"/>
      <c r="D175" s="1021"/>
      <c r="E175" s="1021"/>
      <c r="F175" s="1021"/>
      <c r="G175" s="1021"/>
      <c r="H175" s="1020"/>
      <c r="I175" s="1025" t="s">
        <v>41</v>
      </c>
      <c r="J175" s="1024"/>
      <c r="K175" s="1027">
        <v>2.58</v>
      </c>
      <c r="L175" s="1026"/>
      <c r="M175" s="970">
        <f>K175*12*I146</f>
        <v>6247.728000000001</v>
      </c>
    </row>
    <row r="176" spans="1:13">
      <c r="A176" s="1017" t="s">
        <v>42</v>
      </c>
      <c r="B176" s="1016"/>
      <c r="C176" s="1016"/>
      <c r="D176" s="1016"/>
      <c r="E176" s="1016"/>
      <c r="F176" s="1016"/>
      <c r="G176" s="1016"/>
      <c r="H176" s="1015"/>
      <c r="I176" s="1025" t="s">
        <v>43</v>
      </c>
      <c r="J176" s="1024"/>
      <c r="K176" s="1012">
        <v>6.1</v>
      </c>
      <c r="L176" s="1011"/>
      <c r="M176" s="970">
        <f>K176*12*I146</f>
        <v>14771.759999999998</v>
      </c>
    </row>
    <row r="177" spans="1:13">
      <c r="A177" s="1010" t="s">
        <v>44</v>
      </c>
      <c r="B177" s="1009"/>
      <c r="C177" s="1009"/>
      <c r="D177" s="1009"/>
      <c r="E177" s="1009"/>
      <c r="F177" s="1009"/>
      <c r="G177" s="1009"/>
      <c r="H177" s="1008"/>
      <c r="I177" s="1025" t="s">
        <v>19</v>
      </c>
      <c r="J177" s="1024"/>
      <c r="K177" s="1012">
        <v>0.69</v>
      </c>
      <c r="L177" s="1011"/>
      <c r="M177" s="970">
        <f>K177*12*I146</f>
        <v>1670.904</v>
      </c>
    </row>
    <row r="178" spans="1:13">
      <c r="A178" s="1023" t="s">
        <v>45</v>
      </c>
      <c r="B178" s="1022"/>
      <c r="C178" s="1022"/>
      <c r="D178" s="1022"/>
      <c r="E178" s="1021"/>
      <c r="F178" s="1021"/>
      <c r="G178" s="1021"/>
      <c r="H178" s="1020"/>
      <c r="I178" s="1019"/>
      <c r="J178" s="1018"/>
      <c r="K178" s="972"/>
      <c r="L178" s="971"/>
      <c r="M178" s="970"/>
    </row>
    <row r="179" spans="1:13">
      <c r="A179" s="1017" t="s">
        <v>46</v>
      </c>
      <c r="B179" s="1016"/>
      <c r="C179" s="1016"/>
      <c r="D179" s="1016"/>
      <c r="E179" s="1016"/>
      <c r="F179" s="1016"/>
      <c r="G179" s="1016"/>
      <c r="H179" s="1015"/>
      <c r="I179" s="1014" t="s">
        <v>14</v>
      </c>
      <c r="J179" s="1013"/>
      <c r="K179" s="1012">
        <v>0.21</v>
      </c>
      <c r="L179" s="1011"/>
      <c r="M179" s="970">
        <f>K179*12*I146</f>
        <v>508.53600000000006</v>
      </c>
    </row>
    <row r="180" spans="1:13" ht="15.75" thickBot="1">
      <c r="A180" s="1010" t="s">
        <v>47</v>
      </c>
      <c r="B180" s="1009"/>
      <c r="C180" s="1009"/>
      <c r="D180" s="1009"/>
      <c r="E180" s="1009"/>
      <c r="F180" s="1009"/>
      <c r="G180" s="1009"/>
      <c r="H180" s="1008"/>
      <c r="I180" s="1007" t="s">
        <v>14</v>
      </c>
      <c r="J180" s="1006"/>
      <c r="K180" s="1005"/>
      <c r="L180" s="1004"/>
      <c r="M180" s="970">
        <f>K180*12*I146</f>
        <v>0</v>
      </c>
    </row>
    <row r="181" spans="1:13" ht="15.75" thickBot="1">
      <c r="A181" s="998" t="s">
        <v>167</v>
      </c>
      <c r="B181" s="997"/>
      <c r="C181" s="997"/>
      <c r="D181" s="997"/>
      <c r="E181" s="997"/>
      <c r="F181" s="997"/>
      <c r="G181" s="997"/>
      <c r="H181" s="996"/>
      <c r="I181" s="1003" t="s">
        <v>68</v>
      </c>
      <c r="J181" s="1002"/>
      <c r="K181" s="1001">
        <v>35.840000000000003</v>
      </c>
      <c r="L181" s="1000"/>
      <c r="M181" s="987">
        <f>K181*12*I146</f>
        <v>86790.144000000015</v>
      </c>
    </row>
    <row r="182" spans="1:13" ht="15.75" thickBot="1">
      <c r="A182" s="994" t="s">
        <v>166</v>
      </c>
      <c r="B182" s="993"/>
      <c r="C182" s="993"/>
      <c r="D182" s="993"/>
      <c r="E182" s="993"/>
      <c r="F182" s="993"/>
      <c r="G182" s="993"/>
      <c r="H182" s="992"/>
      <c r="I182" s="991"/>
      <c r="J182" s="990"/>
      <c r="K182" s="989">
        <v>2.16</v>
      </c>
      <c r="L182" s="988"/>
      <c r="M182" s="987">
        <f>K182*12*I146</f>
        <v>5230.6560000000009</v>
      </c>
    </row>
    <row r="183" spans="1:13">
      <c r="A183" s="983" t="s">
        <v>70</v>
      </c>
      <c r="B183" s="982"/>
      <c r="C183" s="982"/>
      <c r="D183" s="982"/>
      <c r="E183" s="982"/>
      <c r="F183" s="982"/>
      <c r="G183" s="982"/>
      <c r="H183" s="980"/>
      <c r="I183" s="967" t="s">
        <v>71</v>
      </c>
      <c r="J183" s="966"/>
      <c r="K183" s="979"/>
      <c r="L183" s="978"/>
      <c r="M183" s="970"/>
    </row>
    <row r="184" spans="1:13">
      <c r="A184" s="983" t="s">
        <v>72</v>
      </c>
      <c r="B184" s="982"/>
      <c r="C184" s="982"/>
      <c r="D184" s="982"/>
      <c r="E184" s="982"/>
      <c r="F184" s="982"/>
      <c r="G184" s="982"/>
      <c r="H184" s="980"/>
      <c r="I184" s="974"/>
      <c r="J184" s="973"/>
      <c r="K184" s="979"/>
      <c r="L184" s="978"/>
      <c r="M184" s="970"/>
    </row>
    <row r="185" spans="1:13" ht="15.75" thickBot="1">
      <c r="A185" s="983" t="s">
        <v>73</v>
      </c>
      <c r="B185" s="982"/>
      <c r="C185" s="982"/>
      <c r="D185" s="982"/>
      <c r="E185" s="982"/>
      <c r="F185" s="982"/>
      <c r="G185" s="982"/>
      <c r="H185" s="980"/>
      <c r="I185" s="999"/>
      <c r="J185" s="973"/>
      <c r="K185" s="979"/>
      <c r="L185" s="978"/>
      <c r="M185" s="970"/>
    </row>
    <row r="186" spans="1:13" ht="15.75" thickBot="1">
      <c r="A186" s="998" t="s">
        <v>165</v>
      </c>
      <c r="B186" s="997"/>
      <c r="C186" s="997"/>
      <c r="D186" s="997"/>
      <c r="E186" s="997"/>
      <c r="F186" s="997"/>
      <c r="G186" s="997"/>
      <c r="H186" s="996"/>
      <c r="I186" s="991"/>
      <c r="J186" s="990"/>
      <c r="K186" s="989">
        <v>0.11</v>
      </c>
      <c r="L186" s="988"/>
      <c r="M186" s="987">
        <f>K186*12*I146</f>
        <v>266.37600000000003</v>
      </c>
    </row>
    <row r="187" spans="1:13">
      <c r="A187" s="983" t="s">
        <v>75</v>
      </c>
      <c r="B187" s="982"/>
      <c r="C187" s="982"/>
      <c r="D187" s="982"/>
      <c r="E187" s="982"/>
      <c r="F187" s="982"/>
      <c r="G187" s="982"/>
      <c r="H187" s="980"/>
      <c r="I187" s="967" t="s">
        <v>14</v>
      </c>
      <c r="J187" s="966"/>
      <c r="K187" s="995"/>
      <c r="L187" s="978"/>
      <c r="M187" s="970"/>
    </row>
    <row r="188" spans="1:13" ht="15.75" thickBot="1">
      <c r="A188" s="983" t="s">
        <v>76</v>
      </c>
      <c r="B188" s="982"/>
      <c r="C188" s="982"/>
      <c r="D188" s="982"/>
      <c r="E188" s="982"/>
      <c r="F188" s="982"/>
      <c r="G188" s="982"/>
      <c r="H188" s="980"/>
      <c r="I188" s="974"/>
      <c r="J188" s="973"/>
      <c r="K188" s="995"/>
      <c r="L188" s="978"/>
      <c r="M188" s="970"/>
    </row>
    <row r="189" spans="1:13" ht="15.75" thickBot="1">
      <c r="A189" s="994" t="s">
        <v>105</v>
      </c>
      <c r="B189" s="993"/>
      <c r="C189" s="993"/>
      <c r="D189" s="993"/>
      <c r="E189" s="993"/>
      <c r="F189" s="993"/>
      <c r="G189" s="993"/>
      <c r="H189" s="992"/>
      <c r="I189" s="991"/>
      <c r="J189" s="990"/>
      <c r="K189" s="989">
        <v>8.01</v>
      </c>
      <c r="L189" s="988"/>
      <c r="M189" s="987">
        <f>K189*12*I146</f>
        <v>19397.016000000003</v>
      </c>
    </row>
    <row r="190" spans="1:13">
      <c r="A190" s="983" t="s">
        <v>78</v>
      </c>
      <c r="B190" s="981"/>
      <c r="C190" s="981"/>
      <c r="D190" s="981"/>
      <c r="E190" s="981"/>
      <c r="F190" s="982"/>
      <c r="G190" s="981"/>
      <c r="H190" s="980"/>
      <c r="I190" s="986" t="s">
        <v>79</v>
      </c>
      <c r="J190" s="985"/>
      <c r="K190" s="979"/>
      <c r="L190" s="978"/>
      <c r="M190" s="970"/>
    </row>
    <row r="191" spans="1:13">
      <c r="A191" s="983" t="s">
        <v>80</v>
      </c>
      <c r="B191" s="981"/>
      <c r="C191" s="981"/>
      <c r="D191" s="981"/>
      <c r="E191" s="981"/>
      <c r="F191" s="982"/>
      <c r="G191" s="981"/>
      <c r="H191" s="980"/>
      <c r="I191" s="986" t="s">
        <v>81</v>
      </c>
      <c r="J191" s="985"/>
      <c r="K191" s="979"/>
      <c r="L191" s="978"/>
      <c r="M191" s="970"/>
    </row>
    <row r="192" spans="1:13">
      <c r="A192" s="983" t="s">
        <v>82</v>
      </c>
      <c r="B192" s="981"/>
      <c r="C192" s="981"/>
      <c r="D192" s="981"/>
      <c r="E192" s="981"/>
      <c r="F192" s="982"/>
      <c r="G192" s="981"/>
      <c r="H192" s="980"/>
      <c r="I192" s="986" t="s">
        <v>83</v>
      </c>
      <c r="J192" s="985"/>
      <c r="K192" s="979"/>
      <c r="L192" s="978"/>
      <c r="M192" s="970"/>
    </row>
    <row r="193" spans="1:13">
      <c r="A193" s="983" t="s">
        <v>84</v>
      </c>
      <c r="B193" s="981"/>
      <c r="C193" s="981"/>
      <c r="D193" s="981"/>
      <c r="E193" s="981"/>
      <c r="F193" s="982"/>
      <c r="G193" s="981"/>
      <c r="H193" s="980"/>
      <c r="I193" s="986" t="s">
        <v>85</v>
      </c>
      <c r="J193" s="985"/>
      <c r="K193" s="979"/>
      <c r="L193" s="978"/>
      <c r="M193" s="970"/>
    </row>
    <row r="194" spans="1:13">
      <c r="A194" s="983" t="s">
        <v>86</v>
      </c>
      <c r="B194" s="981"/>
      <c r="C194" s="981"/>
      <c r="D194" s="981"/>
      <c r="E194" s="981"/>
      <c r="F194" s="982"/>
      <c r="G194" s="981"/>
      <c r="H194" s="980"/>
      <c r="I194" s="986" t="s">
        <v>87</v>
      </c>
      <c r="J194" s="985"/>
      <c r="K194" s="979"/>
      <c r="L194" s="978"/>
      <c r="M194" s="970"/>
    </row>
    <row r="195" spans="1:13">
      <c r="A195" s="983" t="s">
        <v>88</v>
      </c>
      <c r="B195" s="981"/>
      <c r="C195" s="981"/>
      <c r="D195" s="981"/>
      <c r="E195" s="981"/>
      <c r="F195" s="982"/>
      <c r="G195" s="981"/>
      <c r="H195" s="980"/>
      <c r="I195" s="974"/>
      <c r="J195" s="973"/>
      <c r="K195" s="979"/>
      <c r="L195" s="984"/>
      <c r="M195" s="970"/>
    </row>
    <row r="196" spans="1:13">
      <c r="A196" s="983" t="s">
        <v>89</v>
      </c>
      <c r="B196" s="981"/>
      <c r="C196" s="981"/>
      <c r="D196" s="981"/>
      <c r="E196" s="981"/>
      <c r="F196" s="982"/>
      <c r="G196" s="981"/>
      <c r="H196" s="980"/>
      <c r="I196" s="974"/>
      <c r="J196" s="973"/>
      <c r="K196" s="979"/>
      <c r="L196" s="978"/>
      <c r="M196" s="970"/>
    </row>
    <row r="197" spans="1:13">
      <c r="A197" s="983" t="s">
        <v>90</v>
      </c>
      <c r="B197" s="981"/>
      <c r="C197" s="981"/>
      <c r="D197" s="981"/>
      <c r="E197" s="981"/>
      <c r="F197" s="982"/>
      <c r="G197" s="981"/>
      <c r="H197" s="980"/>
      <c r="I197" s="974"/>
      <c r="J197" s="973"/>
      <c r="K197" s="979"/>
      <c r="L197" s="978"/>
      <c r="M197" s="970"/>
    </row>
    <row r="198" spans="1:13">
      <c r="A198" s="983" t="s">
        <v>91</v>
      </c>
      <c r="B198" s="981"/>
      <c r="C198" s="981"/>
      <c r="D198" s="981"/>
      <c r="E198" s="981"/>
      <c r="F198" s="982"/>
      <c r="G198" s="981"/>
      <c r="H198" s="980"/>
      <c r="I198" s="974"/>
      <c r="J198" s="973"/>
      <c r="K198" s="979"/>
      <c r="L198" s="978"/>
      <c r="M198" s="970"/>
    </row>
    <row r="199" spans="1:13">
      <c r="A199" s="983" t="s">
        <v>92</v>
      </c>
      <c r="B199" s="981"/>
      <c r="C199" s="981"/>
      <c r="D199" s="981"/>
      <c r="E199" s="981"/>
      <c r="F199" s="982"/>
      <c r="G199" s="981"/>
      <c r="H199" s="980"/>
      <c r="I199" s="974"/>
      <c r="J199" s="973"/>
      <c r="K199" s="979"/>
      <c r="L199" s="978"/>
      <c r="M199" s="970"/>
    </row>
    <row r="200" spans="1:13" ht="15.75" thickBot="1">
      <c r="A200" s="977" t="s">
        <v>93</v>
      </c>
      <c r="B200" s="976"/>
      <c r="C200" s="976"/>
      <c r="D200" s="976"/>
      <c r="E200" s="976"/>
      <c r="F200" s="976"/>
      <c r="G200" s="976"/>
      <c r="H200" s="975"/>
      <c r="I200" s="974"/>
      <c r="J200" s="973"/>
      <c r="K200" s="972"/>
      <c r="L200" s="971"/>
      <c r="M200" s="970"/>
    </row>
    <row r="201" spans="1:13">
      <c r="A201" s="969" t="s">
        <v>94</v>
      </c>
      <c r="B201" s="968"/>
      <c r="C201" s="968"/>
      <c r="D201" s="968"/>
      <c r="E201" s="968"/>
      <c r="F201" s="968"/>
      <c r="G201" s="968"/>
      <c r="H201" s="968"/>
      <c r="I201" s="967" t="s">
        <v>95</v>
      </c>
      <c r="J201" s="966"/>
      <c r="K201" s="965"/>
      <c r="L201" s="964"/>
      <c r="M201" s="963"/>
    </row>
    <row r="202" spans="1:13" ht="15.75" thickBot="1">
      <c r="A202" s="962" t="s">
        <v>96</v>
      </c>
      <c r="B202" s="961"/>
      <c r="C202" s="961"/>
      <c r="D202" s="961"/>
      <c r="E202" s="961"/>
      <c r="F202" s="961"/>
      <c r="G202" s="961"/>
      <c r="H202" s="961"/>
      <c r="I202" s="960"/>
      <c r="J202" s="959"/>
      <c r="K202" s="958"/>
      <c r="L202" s="957"/>
      <c r="M202" s="956"/>
    </row>
    <row r="203" spans="1:13" ht="15.75" thickBot="1">
      <c r="A203" s="954" t="s">
        <v>160</v>
      </c>
      <c r="B203" s="953"/>
      <c r="C203" s="953"/>
      <c r="D203" s="953"/>
      <c r="E203" s="953"/>
      <c r="F203" s="953"/>
      <c r="G203" s="953"/>
      <c r="H203" s="953"/>
      <c r="I203" s="948"/>
      <c r="J203" s="955"/>
      <c r="K203" s="946">
        <v>1.27</v>
      </c>
      <c r="L203" s="945"/>
      <c r="M203" s="938">
        <f>K203*12*I146</f>
        <v>3075.4320000000002</v>
      </c>
    </row>
    <row r="204" spans="1:13" ht="15.75" thickBot="1">
      <c r="A204" s="954" t="s">
        <v>159</v>
      </c>
      <c r="B204" s="953"/>
      <c r="C204" s="953"/>
      <c r="D204" s="953"/>
      <c r="E204" s="953"/>
      <c r="F204" s="953"/>
      <c r="G204" s="953"/>
      <c r="H204" s="953"/>
      <c r="I204" s="948"/>
      <c r="J204" s="947"/>
      <c r="K204" s="946"/>
      <c r="L204" s="945"/>
      <c r="M204" s="938"/>
    </row>
    <row r="205" spans="1:13" ht="16.5" thickBot="1">
      <c r="A205" s="952" t="s">
        <v>137</v>
      </c>
      <c r="B205" s="951"/>
      <c r="C205" s="951"/>
      <c r="D205" s="951"/>
      <c r="E205" s="951"/>
      <c r="F205" s="951"/>
      <c r="G205" s="951"/>
      <c r="H205" s="951"/>
      <c r="I205" s="948"/>
      <c r="J205" s="947"/>
      <c r="K205" s="946">
        <v>68.599999999999994</v>
      </c>
      <c r="L205" s="945"/>
      <c r="M205" s="938">
        <f>K205*I146*12</f>
        <v>166121.76</v>
      </c>
    </row>
    <row r="206" spans="1:13" ht="16.5" thickBot="1">
      <c r="A206" s="950" t="s">
        <v>136</v>
      </c>
      <c r="B206" s="949"/>
      <c r="C206" s="949"/>
      <c r="D206" s="949"/>
      <c r="E206" s="949"/>
      <c r="F206" s="949"/>
      <c r="G206" s="949"/>
      <c r="H206" s="949"/>
      <c r="I206" s="948"/>
      <c r="J206" s="947"/>
      <c r="K206" s="1106">
        <f>K207-K205</f>
        <v>3.4300000000000068</v>
      </c>
      <c r="L206" s="945"/>
      <c r="M206" s="938">
        <f>K206*12*I146</f>
        <v>8306.0880000000161</v>
      </c>
    </row>
    <row r="207" spans="1:13" ht="16.5" thickBot="1">
      <c r="A207" s="944" t="s">
        <v>135</v>
      </c>
      <c r="B207" s="943"/>
      <c r="C207" s="943"/>
      <c r="D207" s="943"/>
      <c r="E207" s="943"/>
      <c r="F207" s="943"/>
      <c r="G207" s="943"/>
      <c r="H207" s="943"/>
      <c r="I207" s="942"/>
      <c r="J207" s="941"/>
      <c r="K207" s="940">
        <f>K204+K203+K189+K172+K157+K147</f>
        <v>72.03</v>
      </c>
      <c r="L207" s="939"/>
      <c r="M207" s="938">
        <f>M204+M203+M189+M172+M157+M147</f>
        <v>174427.84800000003</v>
      </c>
    </row>
    <row r="209" spans="1:13" ht="15.75">
      <c r="A209" s="1105" t="s">
        <v>104</v>
      </c>
      <c r="B209" s="1105"/>
      <c r="C209" s="1105"/>
      <c r="D209" s="1105"/>
      <c r="E209" s="1105"/>
      <c r="F209" s="1105"/>
      <c r="G209" s="1105"/>
      <c r="H209" s="1105"/>
      <c r="I209" s="1105"/>
      <c r="J209" s="1105"/>
      <c r="K209" s="1105"/>
      <c r="L209" s="1105"/>
      <c r="M209" s="1053"/>
    </row>
    <row r="210" spans="1:13" ht="15.75">
      <c r="A210" s="1104" t="s">
        <v>0</v>
      </c>
      <c r="B210" s="1104"/>
      <c r="C210" s="1104"/>
      <c r="D210" s="1104"/>
      <c r="E210" s="1104"/>
      <c r="F210" s="1104"/>
      <c r="G210" s="1104"/>
      <c r="H210" s="1104"/>
      <c r="I210" s="1104"/>
      <c r="J210" s="1104"/>
      <c r="K210" s="1104"/>
      <c r="L210" s="1104"/>
      <c r="M210" s="1053"/>
    </row>
    <row r="211" spans="1:13" ht="15.75">
      <c r="A211" s="1076"/>
      <c r="B211" s="1076"/>
      <c r="C211" s="1076"/>
      <c r="D211" s="1076"/>
      <c r="E211" s="1076"/>
      <c r="F211" s="1076" t="s">
        <v>168</v>
      </c>
      <c r="G211" s="1076"/>
      <c r="H211" s="1076"/>
      <c r="I211" s="1076"/>
      <c r="J211" s="1076"/>
      <c r="K211" s="1103" t="s">
        <v>161</v>
      </c>
      <c r="L211" s="1102"/>
      <c r="M211" s="1102"/>
    </row>
    <row r="212" spans="1:13">
      <c r="A212" s="1101"/>
      <c r="B212" s="1074"/>
      <c r="C212" s="1100" t="s">
        <v>2</v>
      </c>
      <c r="D212" s="1100"/>
      <c r="E212" s="1100"/>
      <c r="F212" s="1074"/>
      <c r="G212" s="1074"/>
      <c r="H212" s="1073"/>
      <c r="I212" s="1052" t="s">
        <v>3</v>
      </c>
      <c r="J212" s="1051"/>
      <c r="K212" s="1099" t="s">
        <v>4</v>
      </c>
      <c r="L212" s="1098"/>
      <c r="M212" s="1097"/>
    </row>
    <row r="213" spans="1:13">
      <c r="A213" s="1094"/>
      <c r="B213" s="1057"/>
      <c r="C213" s="1057"/>
      <c r="D213" s="1057"/>
      <c r="E213" s="1057"/>
      <c r="F213" s="1057"/>
      <c r="G213" s="1057"/>
      <c r="H213" s="1058"/>
      <c r="I213" s="974"/>
      <c r="J213" s="973"/>
      <c r="K213" s="1096" t="s">
        <v>5</v>
      </c>
      <c r="L213" s="1095"/>
      <c r="M213" s="1091" t="s">
        <v>6</v>
      </c>
    </row>
    <row r="214" spans="1:13">
      <c r="A214" s="1094"/>
      <c r="B214" s="1057"/>
      <c r="C214" s="1057"/>
      <c r="D214" s="1057"/>
      <c r="E214" s="1057"/>
      <c r="F214" s="1057"/>
      <c r="G214" s="1057"/>
      <c r="H214" s="1058"/>
      <c r="I214" s="986" t="s">
        <v>7</v>
      </c>
      <c r="J214" s="985"/>
      <c r="K214" s="1093" t="s">
        <v>8</v>
      </c>
      <c r="L214" s="1092"/>
      <c r="M214" s="1091" t="s">
        <v>9</v>
      </c>
    </row>
    <row r="215" spans="1:13" ht="16.5" thickBot="1">
      <c r="A215" s="1090"/>
      <c r="B215" s="1050"/>
      <c r="C215" s="1050"/>
      <c r="D215" s="1050"/>
      <c r="E215" s="1050"/>
      <c r="F215" s="1050"/>
      <c r="G215" s="1050"/>
      <c r="H215" s="1049"/>
      <c r="I215" s="1089">
        <v>201.8</v>
      </c>
      <c r="J215" s="1088"/>
      <c r="K215" s="1087"/>
      <c r="L215" s="1086"/>
      <c r="M215" s="1085"/>
    </row>
    <row r="216" spans="1:13">
      <c r="A216" s="1070" t="s">
        <v>10</v>
      </c>
      <c r="B216" s="1041"/>
      <c r="C216" s="1041"/>
      <c r="D216" s="1041"/>
      <c r="E216" s="1041"/>
      <c r="F216" s="1041"/>
      <c r="G216" s="1041"/>
      <c r="H216" s="1084"/>
      <c r="I216" s="1038"/>
      <c r="J216" s="1037"/>
      <c r="K216" s="1083">
        <f>K219+K222</f>
        <v>8.3000000000000007</v>
      </c>
      <c r="L216" s="1035"/>
      <c r="M216" s="963">
        <f>K216*12*I215</f>
        <v>20099.280000000002</v>
      </c>
    </row>
    <row r="217" spans="1:13">
      <c r="A217" s="1082" t="s">
        <v>11</v>
      </c>
      <c r="B217" s="1081"/>
      <c r="C217" s="1081"/>
      <c r="D217" s="1081"/>
      <c r="E217" s="1081"/>
      <c r="F217" s="1081"/>
      <c r="G217" s="1081"/>
      <c r="H217" s="1080"/>
      <c r="I217" s="974"/>
      <c r="J217" s="973"/>
      <c r="K217" s="972"/>
      <c r="L217" s="971"/>
      <c r="M217" s="1079"/>
    </row>
    <row r="218" spans="1:13" ht="15.75" thickBot="1">
      <c r="A218" s="1065" t="s">
        <v>12</v>
      </c>
      <c r="B218" s="1078"/>
      <c r="C218" s="1078"/>
      <c r="D218" s="1078"/>
      <c r="E218" s="1078"/>
      <c r="F218" s="1078"/>
      <c r="G218" s="1078"/>
      <c r="H218" s="1077"/>
      <c r="I218" s="1031"/>
      <c r="J218" s="959"/>
      <c r="K218" s="958"/>
      <c r="L218" s="957"/>
      <c r="M218" s="956"/>
    </row>
    <row r="219" spans="1:13">
      <c r="A219" s="1028" t="s">
        <v>13</v>
      </c>
      <c r="B219" s="1022"/>
      <c r="C219" s="1022"/>
      <c r="D219" s="1022"/>
      <c r="E219" s="1022"/>
      <c r="F219" s="1022"/>
      <c r="G219" s="1022"/>
      <c r="H219" s="1059"/>
      <c r="I219" s="1025" t="s">
        <v>14</v>
      </c>
      <c r="J219" s="1024"/>
      <c r="K219" s="1027">
        <v>4.97</v>
      </c>
      <c r="L219" s="1026"/>
      <c r="M219" s="970">
        <f>K219*12*I215</f>
        <v>12035.352000000001</v>
      </c>
    </row>
    <row r="220" spans="1:13">
      <c r="A220" s="983" t="s">
        <v>15</v>
      </c>
      <c r="B220" s="1057"/>
      <c r="C220" s="1057"/>
      <c r="D220" s="1057"/>
      <c r="E220" s="1057"/>
      <c r="F220" s="1057"/>
      <c r="G220" s="1057"/>
      <c r="H220" s="1058"/>
      <c r="I220" s="986" t="s">
        <v>16</v>
      </c>
      <c r="J220" s="985"/>
      <c r="K220" s="1053"/>
      <c r="L220" s="971"/>
      <c r="M220" s="970"/>
    </row>
    <row r="221" spans="1:13">
      <c r="A221" s="1028" t="s">
        <v>17</v>
      </c>
      <c r="B221" s="1022"/>
      <c r="C221" s="1022"/>
      <c r="D221" s="1022"/>
      <c r="E221" s="1022"/>
      <c r="F221" s="1022"/>
      <c r="G221" s="1022"/>
      <c r="H221" s="1059"/>
      <c r="I221" s="1025"/>
      <c r="J221" s="1024"/>
      <c r="K221" s="1053"/>
      <c r="L221" s="971"/>
      <c r="M221" s="970"/>
    </row>
    <row r="222" spans="1:13">
      <c r="A222" s="1028" t="s">
        <v>18</v>
      </c>
      <c r="B222" s="1022"/>
      <c r="C222" s="1022"/>
      <c r="D222" s="1022"/>
      <c r="E222" s="1022"/>
      <c r="F222" s="1022"/>
      <c r="G222" s="1022"/>
      <c r="H222" s="1059"/>
      <c r="I222" s="1014" t="s">
        <v>19</v>
      </c>
      <c r="J222" s="1013"/>
      <c r="K222" s="1012">
        <v>3.33</v>
      </c>
      <c r="L222" s="1011"/>
      <c r="M222" s="970">
        <f>K222*12*I215</f>
        <v>8063.9280000000008</v>
      </c>
    </row>
    <row r="223" spans="1:13" ht="15.75">
      <c r="A223" s="1017" t="s">
        <v>20</v>
      </c>
      <c r="B223" s="1056"/>
      <c r="C223" s="1056"/>
      <c r="D223" s="1056"/>
      <c r="E223" s="1056"/>
      <c r="F223" s="1056"/>
      <c r="G223" s="1056"/>
      <c r="H223" s="1055"/>
      <c r="I223" s="986" t="s">
        <v>16</v>
      </c>
      <c r="J223" s="985"/>
      <c r="K223" s="1076"/>
      <c r="L223" s="1075"/>
      <c r="M223" s="970"/>
    </row>
    <row r="224" spans="1:13">
      <c r="A224" s="1010" t="s">
        <v>21</v>
      </c>
      <c r="B224" s="1074"/>
      <c r="C224" s="1074"/>
      <c r="D224" s="1074"/>
      <c r="E224" s="1074"/>
      <c r="F224" s="1074"/>
      <c r="G224" s="1074"/>
      <c r="H224" s="1073"/>
      <c r="I224" s="986"/>
      <c r="J224" s="985"/>
      <c r="K224" s="1054"/>
      <c r="L224" s="971"/>
      <c r="M224" s="970"/>
    </row>
    <row r="225" spans="1:13" ht="15.75" thickBot="1">
      <c r="A225" s="1028" t="s">
        <v>22</v>
      </c>
      <c r="B225" s="1021"/>
      <c r="C225" s="1021"/>
      <c r="D225" s="1021"/>
      <c r="E225" s="1021"/>
      <c r="F225" s="1021"/>
      <c r="G225" s="1021"/>
      <c r="H225" s="1020"/>
      <c r="I225" s="1019"/>
      <c r="J225" s="1018"/>
      <c r="K225" s="1072"/>
      <c r="L225" s="1071"/>
      <c r="M225" s="970"/>
    </row>
    <row r="226" spans="1:13">
      <c r="A226" s="1070" t="s">
        <v>23</v>
      </c>
      <c r="B226" s="1069"/>
      <c r="C226" s="1069"/>
      <c r="D226" s="1069"/>
      <c r="E226" s="1069"/>
      <c r="F226" s="1069"/>
      <c r="G226" s="1069"/>
      <c r="H226" s="1068"/>
      <c r="I226" s="1038"/>
      <c r="J226" s="1067"/>
      <c r="K226" s="1066">
        <f>K228+K233+K236</f>
        <v>6.76</v>
      </c>
      <c r="L226" s="1035"/>
      <c r="M226" s="963">
        <f>K226*12*I215</f>
        <v>16370.016000000001</v>
      </c>
    </row>
    <row r="227" spans="1:13" ht="15.75" thickBot="1">
      <c r="A227" s="1065" t="s">
        <v>24</v>
      </c>
      <c r="B227" s="1064"/>
      <c r="C227" s="1064"/>
      <c r="D227" s="1064"/>
      <c r="E227" s="1064"/>
      <c r="F227" s="1064"/>
      <c r="G227" s="1064"/>
      <c r="H227" s="1063"/>
      <c r="I227" s="1031"/>
      <c r="J227" s="1062"/>
      <c r="K227" s="958"/>
      <c r="L227" s="957"/>
      <c r="M227" s="956"/>
    </row>
    <row r="228" spans="1:13">
      <c r="A228" s="983" t="s">
        <v>25</v>
      </c>
      <c r="B228" s="982"/>
      <c r="C228" s="982"/>
      <c r="D228" s="982"/>
      <c r="E228" s="982"/>
      <c r="F228" s="982"/>
      <c r="G228" s="982"/>
      <c r="H228" s="980"/>
      <c r="I228" s="986" t="s">
        <v>14</v>
      </c>
      <c r="J228" s="985"/>
      <c r="K228" s="1027">
        <v>3.39</v>
      </c>
      <c r="L228" s="1026"/>
      <c r="M228" s="970">
        <f>K228*12*I215</f>
        <v>8209.2240000000002</v>
      </c>
    </row>
    <row r="229" spans="1:13">
      <c r="A229" s="1028" t="s">
        <v>26</v>
      </c>
      <c r="B229" s="1021"/>
      <c r="C229" s="1021"/>
      <c r="D229" s="1021"/>
      <c r="E229" s="1021"/>
      <c r="F229" s="1021"/>
      <c r="G229" s="1021"/>
      <c r="H229" s="1020"/>
      <c r="I229" s="1061"/>
      <c r="J229" s="1060"/>
      <c r="K229" s="1053"/>
      <c r="L229" s="971"/>
      <c r="M229" s="970"/>
    </row>
    <row r="230" spans="1:13">
      <c r="A230" s="983" t="s">
        <v>15</v>
      </c>
      <c r="B230" s="1057"/>
      <c r="C230" s="1057"/>
      <c r="D230" s="1057"/>
      <c r="E230" s="1057"/>
      <c r="F230" s="1057"/>
      <c r="G230" s="1057"/>
      <c r="H230" s="1058"/>
      <c r="I230" s="986" t="s">
        <v>16</v>
      </c>
      <c r="J230" s="985"/>
      <c r="K230" s="1053"/>
      <c r="L230" s="971"/>
      <c r="M230" s="970"/>
    </row>
    <row r="231" spans="1:13">
      <c r="A231" s="1028" t="s">
        <v>17</v>
      </c>
      <c r="B231" s="1022"/>
      <c r="C231" s="1022"/>
      <c r="D231" s="1022"/>
      <c r="E231" s="1022"/>
      <c r="F231" s="1022"/>
      <c r="G231" s="1022"/>
      <c r="H231" s="1059"/>
      <c r="I231" s="1025"/>
      <c r="J231" s="1024"/>
      <c r="K231" s="1053"/>
      <c r="L231" s="971"/>
      <c r="M231" s="970"/>
    </row>
    <row r="232" spans="1:13">
      <c r="A232" s="1017" t="s">
        <v>27</v>
      </c>
      <c r="B232" s="1056"/>
      <c r="C232" s="1055"/>
      <c r="D232" s="1057"/>
      <c r="E232" s="1057"/>
      <c r="F232" s="1057"/>
      <c r="G232" s="1057"/>
      <c r="H232" s="1058"/>
      <c r="I232" s="986" t="s">
        <v>16</v>
      </c>
      <c r="J232" s="985"/>
      <c r="K232" s="1053"/>
      <c r="L232" s="971"/>
      <c r="M232" s="970"/>
    </row>
    <row r="233" spans="1:13">
      <c r="A233" s="983" t="s">
        <v>28</v>
      </c>
      <c r="B233" s="1057"/>
      <c r="C233" s="1057"/>
      <c r="D233" s="1056"/>
      <c r="E233" s="1056"/>
      <c r="F233" s="1056"/>
      <c r="G233" s="1056"/>
      <c r="H233" s="1055"/>
      <c r="I233" s="1014" t="s">
        <v>19</v>
      </c>
      <c r="J233" s="1013"/>
      <c r="K233" s="1012">
        <v>1.49</v>
      </c>
      <c r="L233" s="1011"/>
      <c r="M233" s="970">
        <f>K233*12*I215</f>
        <v>3608.1840000000002</v>
      </c>
    </row>
    <row r="234" spans="1:13">
      <c r="A234" s="1010" t="s">
        <v>29</v>
      </c>
      <c r="B234" s="1009"/>
      <c r="C234" s="1009"/>
      <c r="D234" s="1009"/>
      <c r="E234" s="1009"/>
      <c r="F234" s="1009"/>
      <c r="G234" s="1009"/>
      <c r="H234" s="1008"/>
      <c r="I234" s="1052" t="s">
        <v>30</v>
      </c>
      <c r="J234" s="1051"/>
      <c r="K234" s="1053"/>
      <c r="L234" s="971"/>
      <c r="M234" s="970"/>
    </row>
    <row r="235" spans="1:13">
      <c r="A235" s="1028"/>
      <c r="B235" s="1021"/>
      <c r="C235" s="1021"/>
      <c r="D235" s="1021"/>
      <c r="E235" s="1021"/>
      <c r="F235" s="1021"/>
      <c r="G235" s="1021"/>
      <c r="H235" s="1020"/>
      <c r="I235" s="1019" t="s">
        <v>31</v>
      </c>
      <c r="J235" s="1018"/>
      <c r="K235" s="1054"/>
      <c r="L235" s="971"/>
      <c r="M235" s="970"/>
    </row>
    <row r="236" spans="1:13">
      <c r="A236" s="1010" t="s">
        <v>32</v>
      </c>
      <c r="B236" s="1009"/>
      <c r="C236" s="1009"/>
      <c r="D236" s="1009"/>
      <c r="E236" s="1009"/>
      <c r="F236" s="1009"/>
      <c r="G236" s="1009"/>
      <c r="H236" s="1008"/>
      <c r="I236" s="1052" t="s">
        <v>19</v>
      </c>
      <c r="J236" s="1051"/>
      <c r="K236" s="1012">
        <v>1.88</v>
      </c>
      <c r="L236" s="1011"/>
      <c r="M236" s="970">
        <f>K236*12*I215</f>
        <v>4552.6080000000002</v>
      </c>
    </row>
    <row r="237" spans="1:13">
      <c r="A237" s="1028" t="s">
        <v>33</v>
      </c>
      <c r="B237" s="1021"/>
      <c r="C237" s="1021"/>
      <c r="D237" s="1021"/>
      <c r="E237" s="1021"/>
      <c r="F237" s="1021"/>
      <c r="G237" s="1021"/>
      <c r="H237" s="1020"/>
      <c r="I237" s="1019"/>
      <c r="J237" s="1018"/>
      <c r="K237" s="1053"/>
      <c r="L237" s="971"/>
      <c r="M237" s="970"/>
    </row>
    <row r="238" spans="1:13">
      <c r="A238" s="1010" t="s">
        <v>34</v>
      </c>
      <c r="B238" s="1009"/>
      <c r="C238" s="1009"/>
      <c r="D238" s="1009"/>
      <c r="E238" s="1009"/>
      <c r="F238" s="1009"/>
      <c r="G238" s="1009"/>
      <c r="H238" s="1008"/>
      <c r="I238" s="986" t="s">
        <v>16</v>
      </c>
      <c r="J238" s="985"/>
      <c r="K238" s="1053"/>
      <c r="L238" s="971"/>
      <c r="M238" s="970"/>
    </row>
    <row r="239" spans="1:13">
      <c r="A239" s="1010" t="s">
        <v>35</v>
      </c>
      <c r="B239" s="1009"/>
      <c r="C239" s="1009"/>
      <c r="D239" s="1009"/>
      <c r="E239" s="1009"/>
      <c r="F239" s="1009"/>
      <c r="G239" s="1009"/>
      <c r="H239" s="1008"/>
      <c r="I239" s="1052" t="s">
        <v>36</v>
      </c>
      <c r="J239" s="1051"/>
      <c r="K239" s="1050"/>
      <c r="L239" s="1049"/>
      <c r="M239" s="1048"/>
    </row>
    <row r="240" spans="1:13" ht="15.75" thickBot="1">
      <c r="A240" s="1028"/>
      <c r="B240" s="1021"/>
      <c r="C240" s="1021"/>
      <c r="D240" s="1021"/>
      <c r="E240" s="1021"/>
      <c r="F240" s="1021"/>
      <c r="G240" s="1021"/>
      <c r="H240" s="1020"/>
      <c r="I240" s="1047" t="s">
        <v>37</v>
      </c>
      <c r="J240" s="1046"/>
      <c r="K240" s="1045"/>
      <c r="L240" s="1044"/>
      <c r="M240" s="1043"/>
    </row>
    <row r="241" spans="1:13">
      <c r="A241" s="1042" t="s">
        <v>38</v>
      </c>
      <c r="B241" s="1041"/>
      <c r="C241" s="1041"/>
      <c r="D241" s="1041"/>
      <c r="E241" s="1041"/>
      <c r="F241" s="1041"/>
      <c r="G241" s="1040"/>
      <c r="H241" s="1039"/>
      <c r="I241" s="1038"/>
      <c r="J241" s="1037"/>
      <c r="K241" s="1036">
        <f>K243+K250+K251+K255</f>
        <v>52.25</v>
      </c>
      <c r="L241" s="1035"/>
      <c r="M241" s="963">
        <f>M243+M250+M251+M255</f>
        <v>126528.6</v>
      </c>
    </row>
    <row r="242" spans="1:13" ht="15.75" thickBot="1">
      <c r="A242" s="1034"/>
      <c r="B242" s="1033"/>
      <c r="C242" s="1033"/>
      <c r="D242" s="1033"/>
      <c r="E242" s="1033"/>
      <c r="F242" s="1033"/>
      <c r="G242" s="1033"/>
      <c r="H242" s="1032"/>
      <c r="I242" s="1031"/>
      <c r="J242" s="959"/>
      <c r="K242" s="958"/>
      <c r="L242" s="957"/>
      <c r="M242" s="956"/>
    </row>
    <row r="243" spans="1:13" ht="15.75" thickBot="1">
      <c r="A243" s="994" t="s">
        <v>39</v>
      </c>
      <c r="B243" s="993"/>
      <c r="C243" s="993"/>
      <c r="D243" s="993"/>
      <c r="E243" s="993"/>
      <c r="F243" s="993"/>
      <c r="G243" s="993"/>
      <c r="H243" s="992"/>
      <c r="I243" s="991"/>
      <c r="J243" s="990"/>
      <c r="K243" s="1030">
        <f>K244+K245+K246+K248+K249</f>
        <v>9.58</v>
      </c>
      <c r="L243" s="1029"/>
      <c r="M243" s="987">
        <f>K243*12*I215</f>
        <v>23198.928000000004</v>
      </c>
    </row>
    <row r="244" spans="1:13">
      <c r="A244" s="1028" t="s">
        <v>40</v>
      </c>
      <c r="B244" s="1021"/>
      <c r="C244" s="1021"/>
      <c r="D244" s="1021"/>
      <c r="E244" s="1021"/>
      <c r="F244" s="1021"/>
      <c r="G244" s="1021"/>
      <c r="H244" s="1020"/>
      <c r="I244" s="1025" t="s">
        <v>41</v>
      </c>
      <c r="J244" s="1024"/>
      <c r="K244" s="1027">
        <v>2.58</v>
      </c>
      <c r="L244" s="1026"/>
      <c r="M244" s="970">
        <f>K244*12*I215</f>
        <v>6247.728000000001</v>
      </c>
    </row>
    <row r="245" spans="1:13">
      <c r="A245" s="1017" t="s">
        <v>42</v>
      </c>
      <c r="B245" s="1016"/>
      <c r="C245" s="1016"/>
      <c r="D245" s="1016"/>
      <c r="E245" s="1016"/>
      <c r="F245" s="1016"/>
      <c r="G245" s="1016"/>
      <c r="H245" s="1015"/>
      <c r="I245" s="1025" t="s">
        <v>43</v>
      </c>
      <c r="J245" s="1024"/>
      <c r="K245" s="1012">
        <v>6.1</v>
      </c>
      <c r="L245" s="1011"/>
      <c r="M245" s="970">
        <f>K245*12*I215</f>
        <v>14771.759999999998</v>
      </c>
    </row>
    <row r="246" spans="1:13">
      <c r="A246" s="1010" t="s">
        <v>44</v>
      </c>
      <c r="B246" s="1009"/>
      <c r="C246" s="1009"/>
      <c r="D246" s="1009"/>
      <c r="E246" s="1009"/>
      <c r="F246" s="1009"/>
      <c r="G246" s="1009"/>
      <c r="H246" s="1008"/>
      <c r="I246" s="1025" t="s">
        <v>19</v>
      </c>
      <c r="J246" s="1024"/>
      <c r="K246" s="1012">
        <v>0.69</v>
      </c>
      <c r="L246" s="1011"/>
      <c r="M246" s="970">
        <f>K246*12*I215</f>
        <v>1670.904</v>
      </c>
    </row>
    <row r="247" spans="1:13">
      <c r="A247" s="1023" t="s">
        <v>45</v>
      </c>
      <c r="B247" s="1022"/>
      <c r="C247" s="1022"/>
      <c r="D247" s="1022"/>
      <c r="E247" s="1021"/>
      <c r="F247" s="1021"/>
      <c r="G247" s="1021"/>
      <c r="H247" s="1020"/>
      <c r="I247" s="1019"/>
      <c r="J247" s="1018"/>
      <c r="K247" s="972"/>
      <c r="L247" s="971"/>
      <c r="M247" s="970"/>
    </row>
    <row r="248" spans="1:13">
      <c r="A248" s="1017" t="s">
        <v>46</v>
      </c>
      <c r="B248" s="1016"/>
      <c r="C248" s="1016"/>
      <c r="D248" s="1016"/>
      <c r="E248" s="1016"/>
      <c r="F248" s="1016"/>
      <c r="G248" s="1016"/>
      <c r="H248" s="1015"/>
      <c r="I248" s="1014" t="s">
        <v>14</v>
      </c>
      <c r="J248" s="1013"/>
      <c r="K248" s="1012">
        <v>0.21</v>
      </c>
      <c r="L248" s="1011"/>
      <c r="M248" s="970">
        <f>K248*12*I215</f>
        <v>508.53600000000006</v>
      </c>
    </row>
    <row r="249" spans="1:13" ht="15.75" thickBot="1">
      <c r="A249" s="1010" t="s">
        <v>47</v>
      </c>
      <c r="B249" s="1009"/>
      <c r="C249" s="1009"/>
      <c r="D249" s="1009"/>
      <c r="E249" s="1009"/>
      <c r="F249" s="1009"/>
      <c r="G249" s="1009"/>
      <c r="H249" s="1008"/>
      <c r="I249" s="1007" t="s">
        <v>14</v>
      </c>
      <c r="J249" s="1006"/>
      <c r="K249" s="1005"/>
      <c r="L249" s="1004"/>
      <c r="M249" s="970">
        <f>K249*12*I215</f>
        <v>0</v>
      </c>
    </row>
    <row r="250" spans="1:13" ht="15.75" thickBot="1">
      <c r="A250" s="998" t="s">
        <v>167</v>
      </c>
      <c r="B250" s="997"/>
      <c r="C250" s="997"/>
      <c r="D250" s="997"/>
      <c r="E250" s="997"/>
      <c r="F250" s="997"/>
      <c r="G250" s="997"/>
      <c r="H250" s="996"/>
      <c r="I250" s="1003" t="s">
        <v>68</v>
      </c>
      <c r="J250" s="1002"/>
      <c r="K250" s="1001">
        <v>40.4</v>
      </c>
      <c r="L250" s="1000"/>
      <c r="M250" s="987">
        <f>K250*12*I215</f>
        <v>97832.639999999999</v>
      </c>
    </row>
    <row r="251" spans="1:13" ht="15.75" thickBot="1">
      <c r="A251" s="994" t="s">
        <v>166</v>
      </c>
      <c r="B251" s="993"/>
      <c r="C251" s="993"/>
      <c r="D251" s="993"/>
      <c r="E251" s="993"/>
      <c r="F251" s="993"/>
      <c r="G251" s="993"/>
      <c r="H251" s="992"/>
      <c r="I251" s="991"/>
      <c r="J251" s="990"/>
      <c r="K251" s="989">
        <v>2.16</v>
      </c>
      <c r="L251" s="988"/>
      <c r="M251" s="987">
        <f>K251*12*I215</f>
        <v>5230.6560000000009</v>
      </c>
    </row>
    <row r="252" spans="1:13">
      <c r="A252" s="983" t="s">
        <v>70</v>
      </c>
      <c r="B252" s="982"/>
      <c r="C252" s="982"/>
      <c r="D252" s="982"/>
      <c r="E252" s="982"/>
      <c r="F252" s="982"/>
      <c r="G252" s="982"/>
      <c r="H252" s="980"/>
      <c r="I252" s="967" t="s">
        <v>71</v>
      </c>
      <c r="J252" s="966"/>
      <c r="K252" s="979"/>
      <c r="L252" s="978"/>
      <c r="M252" s="970"/>
    </row>
    <row r="253" spans="1:13">
      <c r="A253" s="983" t="s">
        <v>72</v>
      </c>
      <c r="B253" s="982"/>
      <c r="C253" s="982"/>
      <c r="D253" s="982"/>
      <c r="E253" s="982"/>
      <c r="F253" s="982"/>
      <c r="G253" s="982"/>
      <c r="H253" s="980"/>
      <c r="I253" s="974"/>
      <c r="J253" s="973"/>
      <c r="K253" s="979"/>
      <c r="L253" s="978"/>
      <c r="M253" s="970"/>
    </row>
    <row r="254" spans="1:13" ht="15.75" thickBot="1">
      <c r="A254" s="983" t="s">
        <v>73</v>
      </c>
      <c r="B254" s="982"/>
      <c r="C254" s="982"/>
      <c r="D254" s="982"/>
      <c r="E254" s="982"/>
      <c r="F254" s="982"/>
      <c r="G254" s="982"/>
      <c r="H254" s="980"/>
      <c r="I254" s="999"/>
      <c r="J254" s="973"/>
      <c r="K254" s="979"/>
      <c r="L254" s="978"/>
      <c r="M254" s="970"/>
    </row>
    <row r="255" spans="1:13" ht="15.75" thickBot="1">
      <c r="A255" s="998" t="s">
        <v>165</v>
      </c>
      <c r="B255" s="997"/>
      <c r="C255" s="997"/>
      <c r="D255" s="997"/>
      <c r="E255" s="997"/>
      <c r="F255" s="997"/>
      <c r="G255" s="997"/>
      <c r="H255" s="996"/>
      <c r="I255" s="991"/>
      <c r="J255" s="990"/>
      <c r="K255" s="989">
        <v>0.11</v>
      </c>
      <c r="L255" s="988"/>
      <c r="M255" s="987">
        <f>K255*12*I215</f>
        <v>266.37600000000003</v>
      </c>
    </row>
    <row r="256" spans="1:13">
      <c r="A256" s="983" t="s">
        <v>75</v>
      </c>
      <c r="B256" s="982"/>
      <c r="C256" s="982"/>
      <c r="D256" s="982"/>
      <c r="E256" s="982"/>
      <c r="F256" s="982"/>
      <c r="G256" s="982"/>
      <c r="H256" s="980"/>
      <c r="I256" s="967" t="s">
        <v>14</v>
      </c>
      <c r="J256" s="966"/>
      <c r="K256" s="995"/>
      <c r="L256" s="978"/>
      <c r="M256" s="970"/>
    </row>
    <row r="257" spans="1:13" ht="15.75" thickBot="1">
      <c r="A257" s="983" t="s">
        <v>76</v>
      </c>
      <c r="B257" s="982"/>
      <c r="C257" s="982"/>
      <c r="D257" s="982"/>
      <c r="E257" s="982"/>
      <c r="F257" s="982"/>
      <c r="G257" s="982"/>
      <c r="H257" s="980"/>
      <c r="I257" s="974"/>
      <c r="J257" s="973"/>
      <c r="K257" s="995"/>
      <c r="L257" s="978"/>
      <c r="M257" s="970"/>
    </row>
    <row r="258" spans="1:13" ht="15.75" thickBot="1">
      <c r="A258" s="994" t="s">
        <v>105</v>
      </c>
      <c r="B258" s="993"/>
      <c r="C258" s="993"/>
      <c r="D258" s="993"/>
      <c r="E258" s="993"/>
      <c r="F258" s="993"/>
      <c r="G258" s="993"/>
      <c r="H258" s="992"/>
      <c r="I258" s="991"/>
      <c r="J258" s="990"/>
      <c r="K258" s="989">
        <v>8.01</v>
      </c>
      <c r="L258" s="988"/>
      <c r="M258" s="987">
        <f>K258*12*I215</f>
        <v>19397.016000000003</v>
      </c>
    </row>
    <row r="259" spans="1:13">
      <c r="A259" s="983" t="s">
        <v>78</v>
      </c>
      <c r="B259" s="981"/>
      <c r="C259" s="981"/>
      <c r="D259" s="981"/>
      <c r="E259" s="981"/>
      <c r="F259" s="982"/>
      <c r="G259" s="981"/>
      <c r="H259" s="980"/>
      <c r="I259" s="986" t="s">
        <v>79</v>
      </c>
      <c r="J259" s="985"/>
      <c r="K259" s="979"/>
      <c r="L259" s="978"/>
      <c r="M259" s="970"/>
    </row>
    <row r="260" spans="1:13">
      <c r="A260" s="983" t="s">
        <v>80</v>
      </c>
      <c r="B260" s="981"/>
      <c r="C260" s="981"/>
      <c r="D260" s="981"/>
      <c r="E260" s="981"/>
      <c r="F260" s="982"/>
      <c r="G260" s="981"/>
      <c r="H260" s="980"/>
      <c r="I260" s="986" t="s">
        <v>81</v>
      </c>
      <c r="J260" s="985"/>
      <c r="K260" s="979"/>
      <c r="L260" s="978"/>
      <c r="M260" s="970"/>
    </row>
    <row r="261" spans="1:13">
      <c r="A261" s="983" t="s">
        <v>82</v>
      </c>
      <c r="B261" s="981"/>
      <c r="C261" s="981"/>
      <c r="D261" s="981"/>
      <c r="E261" s="981"/>
      <c r="F261" s="982"/>
      <c r="G261" s="981"/>
      <c r="H261" s="980"/>
      <c r="I261" s="986" t="s">
        <v>83</v>
      </c>
      <c r="J261" s="985"/>
      <c r="K261" s="979"/>
      <c r="L261" s="978"/>
      <c r="M261" s="970"/>
    </row>
    <row r="262" spans="1:13">
      <c r="A262" s="983" t="s">
        <v>84</v>
      </c>
      <c r="B262" s="981"/>
      <c r="C262" s="981"/>
      <c r="D262" s="981"/>
      <c r="E262" s="981"/>
      <c r="F262" s="982"/>
      <c r="G262" s="981"/>
      <c r="H262" s="980"/>
      <c r="I262" s="986" t="s">
        <v>85</v>
      </c>
      <c r="J262" s="985"/>
      <c r="K262" s="979"/>
      <c r="L262" s="978"/>
      <c r="M262" s="970"/>
    </row>
    <row r="263" spans="1:13">
      <c r="A263" s="983" t="s">
        <v>86</v>
      </c>
      <c r="B263" s="981"/>
      <c r="C263" s="981"/>
      <c r="D263" s="981"/>
      <c r="E263" s="981"/>
      <c r="F263" s="982"/>
      <c r="G263" s="981"/>
      <c r="H263" s="980"/>
      <c r="I263" s="986" t="s">
        <v>87</v>
      </c>
      <c r="J263" s="985"/>
      <c r="K263" s="979"/>
      <c r="L263" s="978"/>
      <c r="M263" s="970"/>
    </row>
    <row r="264" spans="1:13">
      <c r="A264" s="983" t="s">
        <v>88</v>
      </c>
      <c r="B264" s="981"/>
      <c r="C264" s="981"/>
      <c r="D264" s="981"/>
      <c r="E264" s="981"/>
      <c r="F264" s="982"/>
      <c r="G264" s="981"/>
      <c r="H264" s="980"/>
      <c r="I264" s="974"/>
      <c r="J264" s="973"/>
      <c r="K264" s="979"/>
      <c r="L264" s="984"/>
      <c r="M264" s="970"/>
    </row>
    <row r="265" spans="1:13">
      <c r="A265" s="983" t="s">
        <v>89</v>
      </c>
      <c r="B265" s="981"/>
      <c r="C265" s="981"/>
      <c r="D265" s="981"/>
      <c r="E265" s="981"/>
      <c r="F265" s="982"/>
      <c r="G265" s="981"/>
      <c r="H265" s="980"/>
      <c r="I265" s="974"/>
      <c r="J265" s="973"/>
      <c r="K265" s="979"/>
      <c r="L265" s="978"/>
      <c r="M265" s="970"/>
    </row>
    <row r="266" spans="1:13">
      <c r="A266" s="983" t="s">
        <v>90</v>
      </c>
      <c r="B266" s="981"/>
      <c r="C266" s="981"/>
      <c r="D266" s="981"/>
      <c r="E266" s="981"/>
      <c r="F266" s="982"/>
      <c r="G266" s="981"/>
      <c r="H266" s="980"/>
      <c r="I266" s="974"/>
      <c r="J266" s="973"/>
      <c r="K266" s="979"/>
      <c r="L266" s="978"/>
      <c r="M266" s="970"/>
    </row>
    <row r="267" spans="1:13">
      <c r="A267" s="983" t="s">
        <v>91</v>
      </c>
      <c r="B267" s="981"/>
      <c r="C267" s="981"/>
      <c r="D267" s="981"/>
      <c r="E267" s="981"/>
      <c r="F267" s="982"/>
      <c r="G267" s="981"/>
      <c r="H267" s="980"/>
      <c r="I267" s="974"/>
      <c r="J267" s="973"/>
      <c r="K267" s="979"/>
      <c r="L267" s="978"/>
      <c r="M267" s="970"/>
    </row>
    <row r="268" spans="1:13">
      <c r="A268" s="983" t="s">
        <v>92</v>
      </c>
      <c r="B268" s="981"/>
      <c r="C268" s="981"/>
      <c r="D268" s="981"/>
      <c r="E268" s="981"/>
      <c r="F268" s="982"/>
      <c r="G268" s="981"/>
      <c r="H268" s="980"/>
      <c r="I268" s="974"/>
      <c r="J268" s="973"/>
      <c r="K268" s="979"/>
      <c r="L268" s="978"/>
      <c r="M268" s="970"/>
    </row>
    <row r="269" spans="1:13" ht="15.75" thickBot="1">
      <c r="A269" s="977" t="s">
        <v>93</v>
      </c>
      <c r="B269" s="976"/>
      <c r="C269" s="976"/>
      <c r="D269" s="976"/>
      <c r="E269" s="976"/>
      <c r="F269" s="976"/>
      <c r="G269" s="976"/>
      <c r="H269" s="975"/>
      <c r="I269" s="974"/>
      <c r="J269" s="973"/>
      <c r="K269" s="972"/>
      <c r="L269" s="971"/>
      <c r="M269" s="970"/>
    </row>
    <row r="270" spans="1:13">
      <c r="A270" s="969" t="s">
        <v>94</v>
      </c>
      <c r="B270" s="968"/>
      <c r="C270" s="968"/>
      <c r="D270" s="968"/>
      <c r="E270" s="968"/>
      <c r="F270" s="968"/>
      <c r="G270" s="968"/>
      <c r="H270" s="968"/>
      <c r="I270" s="967" t="s">
        <v>95</v>
      </c>
      <c r="J270" s="966"/>
      <c r="K270" s="965"/>
      <c r="L270" s="964"/>
      <c r="M270" s="963"/>
    </row>
    <row r="271" spans="1:13" ht="15.75" thickBot="1">
      <c r="A271" s="962" t="s">
        <v>96</v>
      </c>
      <c r="B271" s="961"/>
      <c r="C271" s="961"/>
      <c r="D271" s="961"/>
      <c r="E271" s="961"/>
      <c r="F271" s="961"/>
      <c r="G271" s="961"/>
      <c r="H271" s="961"/>
      <c r="I271" s="960"/>
      <c r="J271" s="959"/>
      <c r="K271" s="958"/>
      <c r="L271" s="957"/>
      <c r="M271" s="956"/>
    </row>
    <row r="272" spans="1:13" ht="15.75" thickBot="1">
      <c r="A272" s="954" t="s">
        <v>160</v>
      </c>
      <c r="B272" s="953"/>
      <c r="C272" s="953"/>
      <c r="D272" s="953"/>
      <c r="E272" s="953"/>
      <c r="F272" s="953"/>
      <c r="G272" s="953"/>
      <c r="H272" s="953"/>
      <c r="I272" s="948"/>
      <c r="J272" s="955"/>
      <c r="K272" s="946">
        <v>1.27</v>
      </c>
      <c r="L272" s="945"/>
      <c r="M272" s="938">
        <f>K272*12*I215</f>
        <v>3075.4320000000002</v>
      </c>
    </row>
    <row r="273" spans="1:13" ht="15.75" thickBot="1">
      <c r="A273" s="954" t="s">
        <v>159</v>
      </c>
      <c r="B273" s="953"/>
      <c r="C273" s="953"/>
      <c r="D273" s="953"/>
      <c r="E273" s="953"/>
      <c r="F273" s="953"/>
      <c r="G273" s="953"/>
      <c r="H273" s="953"/>
      <c r="I273" s="948"/>
      <c r="J273" s="947"/>
      <c r="K273" s="946"/>
      <c r="L273" s="945"/>
      <c r="M273" s="938"/>
    </row>
    <row r="274" spans="1:13" ht="16.5" thickBot="1">
      <c r="A274" s="952" t="s">
        <v>137</v>
      </c>
      <c r="B274" s="951"/>
      <c r="C274" s="951"/>
      <c r="D274" s="951"/>
      <c r="E274" s="951"/>
      <c r="F274" s="951"/>
      <c r="G274" s="951"/>
      <c r="H274" s="951"/>
      <c r="I274" s="948"/>
      <c r="J274" s="947"/>
      <c r="K274" s="946">
        <v>72.94</v>
      </c>
      <c r="L274" s="945"/>
      <c r="M274" s="938">
        <f>K274*I215*12</f>
        <v>176631.50399999999</v>
      </c>
    </row>
    <row r="275" spans="1:13" ht="16.5" thickBot="1">
      <c r="A275" s="950" t="s">
        <v>136</v>
      </c>
      <c r="B275" s="949"/>
      <c r="C275" s="949"/>
      <c r="D275" s="949"/>
      <c r="E275" s="949"/>
      <c r="F275" s="949"/>
      <c r="G275" s="949"/>
      <c r="H275" s="949"/>
      <c r="I275" s="948"/>
      <c r="J275" s="947"/>
      <c r="K275" s="1106">
        <f>K276-K274</f>
        <v>3.6500000000000057</v>
      </c>
      <c r="L275" s="945"/>
      <c r="M275" s="938">
        <f>K275*I215*12</f>
        <v>8838.8400000000147</v>
      </c>
    </row>
    <row r="276" spans="1:13" ht="16.5" thickBot="1">
      <c r="A276" s="944" t="s">
        <v>135</v>
      </c>
      <c r="B276" s="943"/>
      <c r="C276" s="943"/>
      <c r="D276" s="943"/>
      <c r="E276" s="943"/>
      <c r="F276" s="943"/>
      <c r="G276" s="943"/>
      <c r="H276" s="943"/>
      <c r="I276" s="942"/>
      <c r="J276" s="941"/>
      <c r="K276" s="940">
        <f>K273+K272+K258+K241+K226+K216</f>
        <v>76.59</v>
      </c>
      <c r="L276" s="939"/>
      <c r="M276" s="938">
        <f>M272+M273+M258+M241+M226+M216</f>
        <v>185470.34400000001</v>
      </c>
    </row>
    <row r="278" spans="1:13" ht="15.75">
      <c r="A278" s="1105" t="s">
        <v>104</v>
      </c>
      <c r="B278" s="1105"/>
      <c r="C278" s="1105"/>
      <c r="D278" s="1105"/>
      <c r="E278" s="1105"/>
      <c r="F278" s="1105"/>
      <c r="G278" s="1105"/>
      <c r="H278" s="1105"/>
      <c r="I278" s="1105"/>
      <c r="J278" s="1105"/>
      <c r="K278" s="1105"/>
      <c r="L278" s="1105"/>
      <c r="M278" s="1053"/>
    </row>
    <row r="279" spans="1:13" ht="15.75">
      <c r="A279" s="1104" t="s">
        <v>0</v>
      </c>
      <c r="B279" s="1104"/>
      <c r="C279" s="1104"/>
      <c r="D279" s="1104"/>
      <c r="E279" s="1104"/>
      <c r="F279" s="1104"/>
      <c r="G279" s="1104"/>
      <c r="H279" s="1104"/>
      <c r="I279" s="1104"/>
      <c r="J279" s="1104"/>
      <c r="K279" s="1104"/>
      <c r="L279" s="1104"/>
      <c r="M279" s="1053"/>
    </row>
    <row r="280" spans="1:13" ht="15.75">
      <c r="A280" s="1076"/>
      <c r="B280" s="1076"/>
      <c r="C280" s="1076"/>
      <c r="D280" s="1076"/>
      <c r="E280" s="1076"/>
      <c r="F280" s="1076" t="s">
        <v>164</v>
      </c>
      <c r="G280" s="1076"/>
      <c r="H280" s="1076"/>
      <c r="I280" s="1076"/>
      <c r="J280" s="1076"/>
      <c r="K280" s="1103" t="s">
        <v>161</v>
      </c>
      <c r="L280" s="1102"/>
      <c r="M280" s="1102"/>
    </row>
    <row r="281" spans="1:13">
      <c r="A281" s="1101"/>
      <c r="B281" s="1074"/>
      <c r="C281" s="1100" t="s">
        <v>2</v>
      </c>
      <c r="D281" s="1100"/>
      <c r="E281" s="1100"/>
      <c r="F281" s="1074"/>
      <c r="G281" s="1074"/>
      <c r="H281" s="1073"/>
      <c r="I281" s="1052" t="s">
        <v>3</v>
      </c>
      <c r="J281" s="1051"/>
      <c r="K281" s="1099" t="s">
        <v>4</v>
      </c>
      <c r="L281" s="1098"/>
      <c r="M281" s="1097"/>
    </row>
    <row r="282" spans="1:13">
      <c r="A282" s="1094"/>
      <c r="B282" s="1057"/>
      <c r="C282" s="1057"/>
      <c r="D282" s="1057"/>
      <c r="E282" s="1057"/>
      <c r="F282" s="1057"/>
      <c r="G282" s="1057"/>
      <c r="H282" s="1058"/>
      <c r="I282" s="974"/>
      <c r="J282" s="973"/>
      <c r="K282" s="1096" t="s">
        <v>5</v>
      </c>
      <c r="L282" s="1095"/>
      <c r="M282" s="1091" t="s">
        <v>6</v>
      </c>
    </row>
    <row r="283" spans="1:13">
      <c r="A283" s="1094"/>
      <c r="B283" s="1057"/>
      <c r="C283" s="1057"/>
      <c r="D283" s="1057"/>
      <c r="E283" s="1057"/>
      <c r="F283" s="1057"/>
      <c r="G283" s="1057"/>
      <c r="H283" s="1058"/>
      <c r="I283" s="986" t="s">
        <v>7</v>
      </c>
      <c r="J283" s="985"/>
      <c r="K283" s="1093" t="s">
        <v>8</v>
      </c>
      <c r="L283" s="1092"/>
      <c r="M283" s="1091" t="s">
        <v>9</v>
      </c>
    </row>
    <row r="284" spans="1:13" ht="16.5" thickBot="1">
      <c r="A284" s="1090"/>
      <c r="B284" s="1050"/>
      <c r="C284" s="1050"/>
      <c r="D284" s="1050"/>
      <c r="E284" s="1050"/>
      <c r="F284" s="1050"/>
      <c r="G284" s="1050"/>
      <c r="H284" s="1049"/>
      <c r="I284" s="1089">
        <v>201.8</v>
      </c>
      <c r="J284" s="1088"/>
      <c r="K284" s="1087"/>
      <c r="L284" s="1086"/>
      <c r="M284" s="1085"/>
    </row>
    <row r="285" spans="1:13">
      <c r="A285" s="1070" t="s">
        <v>10</v>
      </c>
      <c r="B285" s="1041"/>
      <c r="C285" s="1041"/>
      <c r="D285" s="1041"/>
      <c r="E285" s="1041"/>
      <c r="F285" s="1041"/>
      <c r="G285" s="1041"/>
      <c r="H285" s="1084"/>
      <c r="I285" s="1038"/>
      <c r="J285" s="1037"/>
      <c r="K285" s="1083">
        <f>K288+K291</f>
        <v>8.3000000000000007</v>
      </c>
      <c r="L285" s="1035"/>
      <c r="M285" s="963">
        <f>K285*12*I284</f>
        <v>20099.280000000002</v>
      </c>
    </row>
    <row r="286" spans="1:13">
      <c r="A286" s="1082" t="s">
        <v>11</v>
      </c>
      <c r="B286" s="1081"/>
      <c r="C286" s="1081"/>
      <c r="D286" s="1081"/>
      <c r="E286" s="1081"/>
      <c r="F286" s="1081"/>
      <c r="G286" s="1081"/>
      <c r="H286" s="1080"/>
      <c r="I286" s="974"/>
      <c r="J286" s="973"/>
      <c r="K286" s="972"/>
      <c r="L286" s="971"/>
      <c r="M286" s="1079"/>
    </row>
    <row r="287" spans="1:13" ht="15.75" thickBot="1">
      <c r="A287" s="1065" t="s">
        <v>12</v>
      </c>
      <c r="B287" s="1078"/>
      <c r="C287" s="1078"/>
      <c r="D287" s="1078"/>
      <c r="E287" s="1078"/>
      <c r="F287" s="1078"/>
      <c r="G287" s="1078"/>
      <c r="H287" s="1077"/>
      <c r="I287" s="1031"/>
      <c r="J287" s="959"/>
      <c r="K287" s="958"/>
      <c r="L287" s="957"/>
      <c r="M287" s="956"/>
    </row>
    <row r="288" spans="1:13">
      <c r="A288" s="1028" t="s">
        <v>13</v>
      </c>
      <c r="B288" s="1022"/>
      <c r="C288" s="1022"/>
      <c r="D288" s="1022"/>
      <c r="E288" s="1022"/>
      <c r="F288" s="1022"/>
      <c r="G288" s="1022"/>
      <c r="H288" s="1059"/>
      <c r="I288" s="1025" t="s">
        <v>14</v>
      </c>
      <c r="J288" s="1024"/>
      <c r="K288" s="1027">
        <v>4.97</v>
      </c>
      <c r="L288" s="1026"/>
      <c r="M288" s="970">
        <f>K288*12*I284</f>
        <v>12035.352000000001</v>
      </c>
    </row>
    <row r="289" spans="1:13">
      <c r="A289" s="983" t="s">
        <v>15</v>
      </c>
      <c r="B289" s="1057"/>
      <c r="C289" s="1057"/>
      <c r="D289" s="1057"/>
      <c r="E289" s="1057"/>
      <c r="F289" s="1057"/>
      <c r="G289" s="1057"/>
      <c r="H289" s="1058"/>
      <c r="I289" s="986" t="s">
        <v>16</v>
      </c>
      <c r="J289" s="985"/>
      <c r="K289" s="1053"/>
      <c r="L289" s="971"/>
      <c r="M289" s="970"/>
    </row>
    <row r="290" spans="1:13">
      <c r="A290" s="1028" t="s">
        <v>17</v>
      </c>
      <c r="B290" s="1022"/>
      <c r="C290" s="1022"/>
      <c r="D290" s="1022"/>
      <c r="E290" s="1022"/>
      <c r="F290" s="1022"/>
      <c r="G290" s="1022"/>
      <c r="H290" s="1059"/>
      <c r="I290" s="1025"/>
      <c r="J290" s="1024"/>
      <c r="K290" s="1053"/>
      <c r="L290" s="971"/>
      <c r="M290" s="970"/>
    </row>
    <row r="291" spans="1:13">
      <c r="A291" s="1028" t="s">
        <v>18</v>
      </c>
      <c r="B291" s="1022"/>
      <c r="C291" s="1022"/>
      <c r="D291" s="1022"/>
      <c r="E291" s="1022"/>
      <c r="F291" s="1022"/>
      <c r="G291" s="1022"/>
      <c r="H291" s="1059"/>
      <c r="I291" s="1014" t="s">
        <v>19</v>
      </c>
      <c r="J291" s="1013"/>
      <c r="K291" s="1012">
        <v>3.33</v>
      </c>
      <c r="L291" s="1011"/>
      <c r="M291" s="970">
        <f>K291*12*I284</f>
        <v>8063.9280000000008</v>
      </c>
    </row>
    <row r="292" spans="1:13" ht="15.75">
      <c r="A292" s="1017" t="s">
        <v>20</v>
      </c>
      <c r="B292" s="1056"/>
      <c r="C292" s="1056"/>
      <c r="D292" s="1056"/>
      <c r="E292" s="1056"/>
      <c r="F292" s="1056"/>
      <c r="G292" s="1056"/>
      <c r="H292" s="1055"/>
      <c r="I292" s="986" t="s">
        <v>16</v>
      </c>
      <c r="J292" s="985"/>
      <c r="K292" s="1076"/>
      <c r="L292" s="1075"/>
      <c r="M292" s="970"/>
    </row>
    <row r="293" spans="1:13">
      <c r="A293" s="1010" t="s">
        <v>21</v>
      </c>
      <c r="B293" s="1074"/>
      <c r="C293" s="1074"/>
      <c r="D293" s="1074"/>
      <c r="E293" s="1074"/>
      <c r="F293" s="1074"/>
      <c r="G293" s="1074"/>
      <c r="H293" s="1073"/>
      <c r="I293" s="986"/>
      <c r="J293" s="985"/>
      <c r="K293" s="1054"/>
      <c r="L293" s="971"/>
      <c r="M293" s="970"/>
    </row>
    <row r="294" spans="1:13" ht="15.75" thickBot="1">
      <c r="A294" s="1028" t="s">
        <v>22</v>
      </c>
      <c r="B294" s="1021"/>
      <c r="C294" s="1021"/>
      <c r="D294" s="1021"/>
      <c r="E294" s="1021"/>
      <c r="F294" s="1021"/>
      <c r="G294" s="1021"/>
      <c r="H294" s="1020"/>
      <c r="I294" s="1019"/>
      <c r="J294" s="1018"/>
      <c r="K294" s="1072"/>
      <c r="L294" s="1071"/>
      <c r="M294" s="970"/>
    </row>
    <row r="295" spans="1:13">
      <c r="A295" s="1070" t="s">
        <v>23</v>
      </c>
      <c r="B295" s="1069"/>
      <c r="C295" s="1069"/>
      <c r="D295" s="1069"/>
      <c r="E295" s="1069"/>
      <c r="F295" s="1069"/>
      <c r="G295" s="1069"/>
      <c r="H295" s="1068"/>
      <c r="I295" s="1038"/>
      <c r="J295" s="1067"/>
      <c r="K295" s="1066">
        <f>K297+K302+K305</f>
        <v>6.76</v>
      </c>
      <c r="L295" s="1035"/>
      <c r="M295" s="963">
        <f>K295*12*I284</f>
        <v>16370.016000000001</v>
      </c>
    </row>
    <row r="296" spans="1:13" ht="15.75" thickBot="1">
      <c r="A296" s="1065" t="s">
        <v>24</v>
      </c>
      <c r="B296" s="1064"/>
      <c r="C296" s="1064"/>
      <c r="D296" s="1064"/>
      <c r="E296" s="1064"/>
      <c r="F296" s="1064"/>
      <c r="G296" s="1064"/>
      <c r="H296" s="1063"/>
      <c r="I296" s="1031"/>
      <c r="J296" s="1062"/>
      <c r="K296" s="958"/>
      <c r="L296" s="957"/>
      <c r="M296" s="956"/>
    </row>
    <row r="297" spans="1:13">
      <c r="A297" s="983" t="s">
        <v>25</v>
      </c>
      <c r="B297" s="982"/>
      <c r="C297" s="982"/>
      <c r="D297" s="982"/>
      <c r="E297" s="982"/>
      <c r="F297" s="982"/>
      <c r="G297" s="982"/>
      <c r="H297" s="980"/>
      <c r="I297" s="986" t="s">
        <v>14</v>
      </c>
      <c r="J297" s="985"/>
      <c r="K297" s="1027">
        <v>3.39</v>
      </c>
      <c r="L297" s="1026"/>
      <c r="M297" s="970">
        <f>K297*12*I284</f>
        <v>8209.2240000000002</v>
      </c>
    </row>
    <row r="298" spans="1:13">
      <c r="A298" s="1028" t="s">
        <v>26</v>
      </c>
      <c r="B298" s="1021"/>
      <c r="C298" s="1021"/>
      <c r="D298" s="1021"/>
      <c r="E298" s="1021"/>
      <c r="F298" s="1021"/>
      <c r="G298" s="1021"/>
      <c r="H298" s="1020"/>
      <c r="I298" s="1061"/>
      <c r="J298" s="1060"/>
      <c r="K298" s="1053"/>
      <c r="L298" s="971"/>
      <c r="M298" s="970"/>
    </row>
    <row r="299" spans="1:13">
      <c r="A299" s="983" t="s">
        <v>15</v>
      </c>
      <c r="B299" s="1057"/>
      <c r="C299" s="1057"/>
      <c r="D299" s="1057"/>
      <c r="E299" s="1057"/>
      <c r="F299" s="1057"/>
      <c r="G299" s="1057"/>
      <c r="H299" s="1058"/>
      <c r="I299" s="986" t="s">
        <v>16</v>
      </c>
      <c r="J299" s="985"/>
      <c r="K299" s="1053"/>
      <c r="L299" s="971"/>
      <c r="M299" s="970"/>
    </row>
    <row r="300" spans="1:13">
      <c r="A300" s="1028" t="s">
        <v>17</v>
      </c>
      <c r="B300" s="1022"/>
      <c r="C300" s="1022"/>
      <c r="D300" s="1022"/>
      <c r="E300" s="1022"/>
      <c r="F300" s="1022"/>
      <c r="G300" s="1022"/>
      <c r="H300" s="1059"/>
      <c r="I300" s="1025"/>
      <c r="J300" s="1024"/>
      <c r="K300" s="1053"/>
      <c r="L300" s="971"/>
      <c r="M300" s="970"/>
    </row>
    <row r="301" spans="1:13">
      <c r="A301" s="1017" t="s">
        <v>27</v>
      </c>
      <c r="B301" s="1056"/>
      <c r="C301" s="1055"/>
      <c r="D301" s="1057"/>
      <c r="E301" s="1057"/>
      <c r="F301" s="1057"/>
      <c r="G301" s="1057"/>
      <c r="H301" s="1058"/>
      <c r="I301" s="986" t="s">
        <v>16</v>
      </c>
      <c r="J301" s="985"/>
      <c r="K301" s="1053"/>
      <c r="L301" s="971"/>
      <c r="M301" s="970"/>
    </row>
    <row r="302" spans="1:13">
      <c r="A302" s="983" t="s">
        <v>28</v>
      </c>
      <c r="B302" s="1057"/>
      <c r="C302" s="1057"/>
      <c r="D302" s="1056"/>
      <c r="E302" s="1056"/>
      <c r="F302" s="1056"/>
      <c r="G302" s="1056"/>
      <c r="H302" s="1055"/>
      <c r="I302" s="1014" t="s">
        <v>19</v>
      </c>
      <c r="J302" s="1013"/>
      <c r="K302" s="1012">
        <v>1.49</v>
      </c>
      <c r="L302" s="1011"/>
      <c r="M302" s="970">
        <f>K302*12*I284</f>
        <v>3608.1840000000002</v>
      </c>
    </row>
    <row r="303" spans="1:13">
      <c r="A303" s="1010" t="s">
        <v>29</v>
      </c>
      <c r="B303" s="1009"/>
      <c r="C303" s="1009"/>
      <c r="D303" s="1009"/>
      <c r="E303" s="1009"/>
      <c r="F303" s="1009"/>
      <c r="G303" s="1009"/>
      <c r="H303" s="1008"/>
      <c r="I303" s="1052" t="s">
        <v>30</v>
      </c>
      <c r="J303" s="1051"/>
      <c r="K303" s="1053"/>
      <c r="L303" s="971"/>
      <c r="M303" s="970"/>
    </row>
    <row r="304" spans="1:13">
      <c r="A304" s="1028"/>
      <c r="B304" s="1021"/>
      <c r="C304" s="1021"/>
      <c r="D304" s="1021"/>
      <c r="E304" s="1021"/>
      <c r="F304" s="1021"/>
      <c r="G304" s="1021"/>
      <c r="H304" s="1020"/>
      <c r="I304" s="1019" t="s">
        <v>31</v>
      </c>
      <c r="J304" s="1018"/>
      <c r="K304" s="1054"/>
      <c r="L304" s="971"/>
      <c r="M304" s="970"/>
    </row>
    <row r="305" spans="1:13">
      <c r="A305" s="1010" t="s">
        <v>32</v>
      </c>
      <c r="B305" s="1009"/>
      <c r="C305" s="1009"/>
      <c r="D305" s="1009"/>
      <c r="E305" s="1009"/>
      <c r="F305" s="1009"/>
      <c r="G305" s="1009"/>
      <c r="H305" s="1008"/>
      <c r="I305" s="1052" t="s">
        <v>19</v>
      </c>
      <c r="J305" s="1051"/>
      <c r="K305" s="1012">
        <v>1.88</v>
      </c>
      <c r="L305" s="1011"/>
      <c r="M305" s="970">
        <f>K305*12*I284</f>
        <v>4552.6080000000002</v>
      </c>
    </row>
    <row r="306" spans="1:13">
      <c r="A306" s="1028" t="s">
        <v>33</v>
      </c>
      <c r="B306" s="1021"/>
      <c r="C306" s="1021"/>
      <c r="D306" s="1021"/>
      <c r="E306" s="1021"/>
      <c r="F306" s="1021"/>
      <c r="G306" s="1021"/>
      <c r="H306" s="1020"/>
      <c r="I306" s="1019"/>
      <c r="J306" s="1018"/>
      <c r="K306" s="1053"/>
      <c r="L306" s="971"/>
      <c r="M306" s="970"/>
    </row>
    <row r="307" spans="1:13">
      <c r="A307" s="1010" t="s">
        <v>34</v>
      </c>
      <c r="B307" s="1009"/>
      <c r="C307" s="1009"/>
      <c r="D307" s="1009"/>
      <c r="E307" s="1009"/>
      <c r="F307" s="1009"/>
      <c r="G307" s="1009"/>
      <c r="H307" s="1008"/>
      <c r="I307" s="986" t="s">
        <v>16</v>
      </c>
      <c r="J307" s="985"/>
      <c r="K307" s="1053"/>
      <c r="L307" s="971"/>
      <c r="M307" s="970"/>
    </row>
    <row r="308" spans="1:13">
      <c r="A308" s="1010" t="s">
        <v>35</v>
      </c>
      <c r="B308" s="1009"/>
      <c r="C308" s="1009"/>
      <c r="D308" s="1009"/>
      <c r="E308" s="1009"/>
      <c r="F308" s="1009"/>
      <c r="G308" s="1009"/>
      <c r="H308" s="1008"/>
      <c r="I308" s="1052" t="s">
        <v>36</v>
      </c>
      <c r="J308" s="1051"/>
      <c r="K308" s="1050"/>
      <c r="L308" s="1049"/>
      <c r="M308" s="1048"/>
    </row>
    <row r="309" spans="1:13" ht="15.75" thickBot="1">
      <c r="A309" s="1028"/>
      <c r="B309" s="1021"/>
      <c r="C309" s="1021"/>
      <c r="D309" s="1021"/>
      <c r="E309" s="1021"/>
      <c r="F309" s="1021"/>
      <c r="G309" s="1021"/>
      <c r="H309" s="1020"/>
      <c r="I309" s="1047" t="s">
        <v>37</v>
      </c>
      <c r="J309" s="1046"/>
      <c r="K309" s="1045"/>
      <c r="L309" s="1044"/>
      <c r="M309" s="1043"/>
    </row>
    <row r="310" spans="1:13">
      <c r="A310" s="1042" t="s">
        <v>38</v>
      </c>
      <c r="B310" s="1041"/>
      <c r="C310" s="1041"/>
      <c r="D310" s="1041"/>
      <c r="E310" s="1041"/>
      <c r="F310" s="1041"/>
      <c r="G310" s="1040"/>
      <c r="H310" s="1039"/>
      <c r="I310" s="1038"/>
      <c r="J310" s="1037"/>
      <c r="K310" s="1036">
        <f>K312+K319+K320+K324</f>
        <v>52.16</v>
      </c>
      <c r="L310" s="1035"/>
      <c r="M310" s="963">
        <f>M312+M319+M320+M324</f>
        <v>126310.65600000002</v>
      </c>
    </row>
    <row r="311" spans="1:13" ht="15.75" thickBot="1">
      <c r="A311" s="1034"/>
      <c r="B311" s="1033"/>
      <c r="C311" s="1033"/>
      <c r="D311" s="1033"/>
      <c r="E311" s="1033"/>
      <c r="F311" s="1033"/>
      <c r="G311" s="1033"/>
      <c r="H311" s="1032"/>
      <c r="I311" s="1031"/>
      <c r="J311" s="959"/>
      <c r="K311" s="958"/>
      <c r="L311" s="957"/>
      <c r="M311" s="956"/>
    </row>
    <row r="312" spans="1:13" ht="15.75" thickBot="1">
      <c r="A312" s="994" t="s">
        <v>39</v>
      </c>
      <c r="B312" s="993"/>
      <c r="C312" s="993"/>
      <c r="D312" s="993"/>
      <c r="E312" s="993"/>
      <c r="F312" s="993"/>
      <c r="G312" s="993"/>
      <c r="H312" s="992"/>
      <c r="I312" s="991"/>
      <c r="J312" s="990"/>
      <c r="K312" s="1030">
        <f>K313+K314+K315+K317+K318</f>
        <v>9.58</v>
      </c>
      <c r="L312" s="1029"/>
      <c r="M312" s="987">
        <f>K312*12*I284</f>
        <v>23198.928000000004</v>
      </c>
    </row>
    <row r="313" spans="1:13">
      <c r="A313" s="1028" t="s">
        <v>40</v>
      </c>
      <c r="B313" s="1021"/>
      <c r="C313" s="1021"/>
      <c r="D313" s="1021"/>
      <c r="E313" s="1021"/>
      <c r="F313" s="1021"/>
      <c r="G313" s="1021"/>
      <c r="H313" s="1020"/>
      <c r="I313" s="1025" t="s">
        <v>41</v>
      </c>
      <c r="J313" s="1024"/>
      <c r="K313" s="1027">
        <v>2.58</v>
      </c>
      <c r="L313" s="1026"/>
      <c r="M313" s="970">
        <f>K313*12*I284</f>
        <v>6247.728000000001</v>
      </c>
    </row>
    <row r="314" spans="1:13">
      <c r="A314" s="1017" t="s">
        <v>42</v>
      </c>
      <c r="B314" s="1016"/>
      <c r="C314" s="1016"/>
      <c r="D314" s="1016"/>
      <c r="E314" s="1016"/>
      <c r="F314" s="1016"/>
      <c r="G314" s="1016"/>
      <c r="H314" s="1015"/>
      <c r="I314" s="1025" t="s">
        <v>43</v>
      </c>
      <c r="J314" s="1024"/>
      <c r="K314" s="1012">
        <v>6.1</v>
      </c>
      <c r="L314" s="1011"/>
      <c r="M314" s="970">
        <f>K314*12*I284</f>
        <v>14771.759999999998</v>
      </c>
    </row>
    <row r="315" spans="1:13">
      <c r="A315" s="1010" t="s">
        <v>44</v>
      </c>
      <c r="B315" s="1009"/>
      <c r="C315" s="1009"/>
      <c r="D315" s="1009"/>
      <c r="E315" s="1009"/>
      <c r="F315" s="1009"/>
      <c r="G315" s="1009"/>
      <c r="H315" s="1008"/>
      <c r="I315" s="1025" t="s">
        <v>19</v>
      </c>
      <c r="J315" s="1024"/>
      <c r="K315" s="1012">
        <v>0.69</v>
      </c>
      <c r="L315" s="1011"/>
      <c r="M315" s="970">
        <f>K315*12*I284</f>
        <v>1670.904</v>
      </c>
    </row>
    <row r="316" spans="1:13">
      <c r="A316" s="1023" t="s">
        <v>45</v>
      </c>
      <c r="B316" s="1022"/>
      <c r="C316" s="1022"/>
      <c r="D316" s="1022"/>
      <c r="E316" s="1021"/>
      <c r="F316" s="1021"/>
      <c r="G316" s="1021"/>
      <c r="H316" s="1020"/>
      <c r="I316" s="1019"/>
      <c r="J316" s="1018"/>
      <c r="K316" s="972"/>
      <c r="L316" s="971"/>
      <c r="M316" s="970"/>
    </row>
    <row r="317" spans="1:13">
      <c r="A317" s="1017" t="s">
        <v>46</v>
      </c>
      <c r="B317" s="1016"/>
      <c r="C317" s="1016"/>
      <c r="D317" s="1016"/>
      <c r="E317" s="1016"/>
      <c r="F317" s="1016"/>
      <c r="G317" s="1016"/>
      <c r="H317" s="1015"/>
      <c r="I317" s="1014" t="s">
        <v>14</v>
      </c>
      <c r="J317" s="1013"/>
      <c r="K317" s="1012">
        <v>0.21</v>
      </c>
      <c r="L317" s="1011"/>
      <c r="M317" s="970">
        <f>K317*12*I284</f>
        <v>508.53600000000006</v>
      </c>
    </row>
    <row r="318" spans="1:13" ht="15.75" thickBot="1">
      <c r="A318" s="1010" t="s">
        <v>47</v>
      </c>
      <c r="B318" s="1009"/>
      <c r="C318" s="1009"/>
      <c r="D318" s="1009"/>
      <c r="E318" s="1009"/>
      <c r="F318" s="1009"/>
      <c r="G318" s="1009"/>
      <c r="H318" s="1008"/>
      <c r="I318" s="1007" t="s">
        <v>14</v>
      </c>
      <c r="J318" s="1006"/>
      <c r="K318" s="1005"/>
      <c r="L318" s="1004"/>
      <c r="M318" s="970">
        <f>K318*12*I284</f>
        <v>0</v>
      </c>
    </row>
    <row r="319" spans="1:13" ht="15.75" thickBot="1">
      <c r="A319" s="998" t="s">
        <v>108</v>
      </c>
      <c r="B319" s="997"/>
      <c r="C319" s="997"/>
      <c r="D319" s="997"/>
      <c r="E319" s="997"/>
      <c r="F319" s="997"/>
      <c r="G319" s="997"/>
      <c r="H319" s="996"/>
      <c r="I319" s="1003" t="s">
        <v>68</v>
      </c>
      <c r="J319" s="1002"/>
      <c r="K319" s="1001">
        <v>40.31</v>
      </c>
      <c r="L319" s="1000"/>
      <c r="M319" s="987">
        <f>K319*12*I284</f>
        <v>97614.696000000011</v>
      </c>
    </row>
    <row r="320" spans="1:13" ht="15.75" thickBot="1">
      <c r="A320" s="994" t="s">
        <v>107</v>
      </c>
      <c r="B320" s="993"/>
      <c r="C320" s="993"/>
      <c r="D320" s="993"/>
      <c r="E320" s="993"/>
      <c r="F320" s="993"/>
      <c r="G320" s="993"/>
      <c r="H320" s="992"/>
      <c r="I320" s="991"/>
      <c r="J320" s="990"/>
      <c r="K320" s="989">
        <v>2.16</v>
      </c>
      <c r="L320" s="988"/>
      <c r="M320" s="987">
        <f>K320*12*I284</f>
        <v>5230.6560000000009</v>
      </c>
    </row>
    <row r="321" spans="1:13">
      <c r="A321" s="983" t="s">
        <v>70</v>
      </c>
      <c r="B321" s="982"/>
      <c r="C321" s="982"/>
      <c r="D321" s="982"/>
      <c r="E321" s="982"/>
      <c r="F321" s="982"/>
      <c r="G321" s="982"/>
      <c r="H321" s="980"/>
      <c r="I321" s="967" t="s">
        <v>71</v>
      </c>
      <c r="J321" s="966"/>
      <c r="K321" s="979"/>
      <c r="L321" s="978"/>
      <c r="M321" s="970"/>
    </row>
    <row r="322" spans="1:13">
      <c r="A322" s="983" t="s">
        <v>72</v>
      </c>
      <c r="B322" s="982"/>
      <c r="C322" s="982"/>
      <c r="D322" s="982"/>
      <c r="E322" s="982"/>
      <c r="F322" s="982"/>
      <c r="G322" s="982"/>
      <c r="H322" s="980"/>
      <c r="I322" s="974"/>
      <c r="J322" s="973"/>
      <c r="K322" s="979"/>
      <c r="L322" s="978"/>
      <c r="M322" s="970"/>
    </row>
    <row r="323" spans="1:13" ht="15.75" thickBot="1">
      <c r="A323" s="983" t="s">
        <v>73</v>
      </c>
      <c r="B323" s="982"/>
      <c r="C323" s="982"/>
      <c r="D323" s="982"/>
      <c r="E323" s="982"/>
      <c r="F323" s="982"/>
      <c r="G323" s="982"/>
      <c r="H323" s="980"/>
      <c r="I323" s="999"/>
      <c r="J323" s="973"/>
      <c r="K323" s="979"/>
      <c r="L323" s="978"/>
      <c r="M323" s="970"/>
    </row>
    <row r="324" spans="1:13" ht="15.75" thickBot="1">
      <c r="A324" s="998" t="s">
        <v>106</v>
      </c>
      <c r="B324" s="997"/>
      <c r="C324" s="997"/>
      <c r="D324" s="997"/>
      <c r="E324" s="997"/>
      <c r="F324" s="997"/>
      <c r="G324" s="997"/>
      <c r="H324" s="996"/>
      <c r="I324" s="991"/>
      <c r="J324" s="990"/>
      <c r="K324" s="989">
        <v>0.11</v>
      </c>
      <c r="L324" s="988"/>
      <c r="M324" s="987">
        <f>K324*12*I284</f>
        <v>266.37600000000003</v>
      </c>
    </row>
    <row r="325" spans="1:13">
      <c r="A325" s="983" t="s">
        <v>75</v>
      </c>
      <c r="B325" s="982"/>
      <c r="C325" s="982"/>
      <c r="D325" s="982"/>
      <c r="E325" s="982"/>
      <c r="F325" s="982"/>
      <c r="G325" s="982"/>
      <c r="H325" s="980"/>
      <c r="I325" s="967" t="s">
        <v>14</v>
      </c>
      <c r="J325" s="966"/>
      <c r="K325" s="995"/>
      <c r="L325" s="978"/>
      <c r="M325" s="970"/>
    </row>
    <row r="326" spans="1:13" ht="15.75" thickBot="1">
      <c r="A326" s="983" t="s">
        <v>76</v>
      </c>
      <c r="B326" s="982"/>
      <c r="C326" s="982"/>
      <c r="D326" s="982"/>
      <c r="E326" s="982"/>
      <c r="F326" s="982"/>
      <c r="G326" s="982"/>
      <c r="H326" s="980"/>
      <c r="I326" s="974"/>
      <c r="J326" s="973"/>
      <c r="K326" s="995"/>
      <c r="L326" s="978"/>
      <c r="M326" s="970"/>
    </row>
    <row r="327" spans="1:13" ht="15.75" thickBot="1">
      <c r="A327" s="994" t="s">
        <v>105</v>
      </c>
      <c r="B327" s="993"/>
      <c r="C327" s="993"/>
      <c r="D327" s="993"/>
      <c r="E327" s="993"/>
      <c r="F327" s="993"/>
      <c r="G327" s="993"/>
      <c r="H327" s="992"/>
      <c r="I327" s="991"/>
      <c r="J327" s="990"/>
      <c r="K327" s="989">
        <v>8.01</v>
      </c>
      <c r="L327" s="988"/>
      <c r="M327" s="987">
        <f>K327*12*I284</f>
        <v>19397.016000000003</v>
      </c>
    </row>
    <row r="328" spans="1:13">
      <c r="A328" s="983" t="s">
        <v>78</v>
      </c>
      <c r="B328" s="981"/>
      <c r="C328" s="981"/>
      <c r="D328" s="981"/>
      <c r="E328" s="981"/>
      <c r="F328" s="982"/>
      <c r="G328" s="981"/>
      <c r="H328" s="980"/>
      <c r="I328" s="986" t="s">
        <v>79</v>
      </c>
      <c r="J328" s="985"/>
      <c r="K328" s="979"/>
      <c r="L328" s="978"/>
      <c r="M328" s="970"/>
    </row>
    <row r="329" spans="1:13">
      <c r="A329" s="983" t="s">
        <v>80</v>
      </c>
      <c r="B329" s="981"/>
      <c r="C329" s="981"/>
      <c r="D329" s="981"/>
      <c r="E329" s="981"/>
      <c r="F329" s="982"/>
      <c r="G329" s="981"/>
      <c r="H329" s="980"/>
      <c r="I329" s="986" t="s">
        <v>81</v>
      </c>
      <c r="J329" s="985"/>
      <c r="K329" s="979"/>
      <c r="L329" s="978"/>
      <c r="M329" s="970"/>
    </row>
    <row r="330" spans="1:13">
      <c r="A330" s="983" t="s">
        <v>82</v>
      </c>
      <c r="B330" s="981"/>
      <c r="C330" s="981"/>
      <c r="D330" s="981"/>
      <c r="E330" s="981"/>
      <c r="F330" s="982"/>
      <c r="G330" s="981"/>
      <c r="H330" s="980"/>
      <c r="I330" s="986" t="s">
        <v>83</v>
      </c>
      <c r="J330" s="985"/>
      <c r="K330" s="979"/>
      <c r="L330" s="978"/>
      <c r="M330" s="970"/>
    </row>
    <row r="331" spans="1:13">
      <c r="A331" s="983" t="s">
        <v>84</v>
      </c>
      <c r="B331" s="981"/>
      <c r="C331" s="981"/>
      <c r="D331" s="981"/>
      <c r="E331" s="981"/>
      <c r="F331" s="982"/>
      <c r="G331" s="981"/>
      <c r="H331" s="980"/>
      <c r="I331" s="986" t="s">
        <v>85</v>
      </c>
      <c r="J331" s="985"/>
      <c r="K331" s="979"/>
      <c r="L331" s="978"/>
      <c r="M331" s="970"/>
    </row>
    <row r="332" spans="1:13">
      <c r="A332" s="983" t="s">
        <v>86</v>
      </c>
      <c r="B332" s="981"/>
      <c r="C332" s="981"/>
      <c r="D332" s="981"/>
      <c r="E332" s="981"/>
      <c r="F332" s="982"/>
      <c r="G332" s="981"/>
      <c r="H332" s="980"/>
      <c r="I332" s="986" t="s">
        <v>87</v>
      </c>
      <c r="J332" s="985"/>
      <c r="K332" s="979"/>
      <c r="L332" s="978"/>
      <c r="M332" s="970"/>
    </row>
    <row r="333" spans="1:13">
      <c r="A333" s="983" t="s">
        <v>88</v>
      </c>
      <c r="B333" s="981"/>
      <c r="C333" s="981"/>
      <c r="D333" s="981"/>
      <c r="E333" s="981"/>
      <c r="F333" s="982"/>
      <c r="G333" s="981"/>
      <c r="H333" s="980"/>
      <c r="I333" s="974"/>
      <c r="J333" s="973"/>
      <c r="K333" s="979"/>
      <c r="L333" s="984"/>
      <c r="M333" s="970"/>
    </row>
    <row r="334" spans="1:13">
      <c r="A334" s="983" t="s">
        <v>89</v>
      </c>
      <c r="B334" s="981"/>
      <c r="C334" s="981"/>
      <c r="D334" s="981"/>
      <c r="E334" s="981"/>
      <c r="F334" s="982"/>
      <c r="G334" s="981"/>
      <c r="H334" s="980"/>
      <c r="I334" s="974"/>
      <c r="J334" s="973"/>
      <c r="K334" s="979"/>
      <c r="L334" s="978"/>
      <c r="M334" s="970"/>
    </row>
    <row r="335" spans="1:13">
      <c r="A335" s="983" t="s">
        <v>90</v>
      </c>
      <c r="B335" s="981"/>
      <c r="C335" s="981"/>
      <c r="D335" s="981"/>
      <c r="E335" s="981"/>
      <c r="F335" s="982"/>
      <c r="G335" s="981"/>
      <c r="H335" s="980"/>
      <c r="I335" s="974"/>
      <c r="J335" s="973"/>
      <c r="K335" s="979"/>
      <c r="L335" s="978"/>
      <c r="M335" s="970"/>
    </row>
    <row r="336" spans="1:13">
      <c r="A336" s="983" t="s">
        <v>91</v>
      </c>
      <c r="B336" s="981"/>
      <c r="C336" s="981"/>
      <c r="D336" s="981"/>
      <c r="E336" s="981"/>
      <c r="F336" s="982"/>
      <c r="G336" s="981"/>
      <c r="H336" s="980"/>
      <c r="I336" s="974"/>
      <c r="J336" s="973"/>
      <c r="K336" s="979"/>
      <c r="L336" s="978"/>
      <c r="M336" s="970"/>
    </row>
    <row r="337" spans="1:13">
      <c r="A337" s="983" t="s">
        <v>92</v>
      </c>
      <c r="B337" s="981"/>
      <c r="C337" s="981"/>
      <c r="D337" s="981"/>
      <c r="E337" s="981"/>
      <c r="F337" s="982"/>
      <c r="G337" s="981"/>
      <c r="H337" s="980"/>
      <c r="I337" s="974"/>
      <c r="J337" s="973"/>
      <c r="K337" s="979"/>
      <c r="L337" s="978"/>
      <c r="M337" s="970"/>
    </row>
    <row r="338" spans="1:13" ht="15.75" thickBot="1">
      <c r="A338" s="977" t="s">
        <v>93</v>
      </c>
      <c r="B338" s="976"/>
      <c r="C338" s="976"/>
      <c r="D338" s="976"/>
      <c r="E338" s="976"/>
      <c r="F338" s="976"/>
      <c r="G338" s="976"/>
      <c r="H338" s="975"/>
      <c r="I338" s="974"/>
      <c r="J338" s="973"/>
      <c r="K338" s="972"/>
      <c r="L338" s="971"/>
      <c r="M338" s="970"/>
    </row>
    <row r="339" spans="1:13">
      <c r="A339" s="969" t="s">
        <v>94</v>
      </c>
      <c r="B339" s="968"/>
      <c r="C339" s="968"/>
      <c r="D339" s="968"/>
      <c r="E339" s="968"/>
      <c r="F339" s="968"/>
      <c r="G339" s="968"/>
      <c r="H339" s="968"/>
      <c r="I339" s="967" t="s">
        <v>95</v>
      </c>
      <c r="J339" s="966"/>
      <c r="K339" s="965"/>
      <c r="L339" s="964"/>
      <c r="M339" s="963"/>
    </row>
    <row r="340" spans="1:13" ht="15.75" thickBot="1">
      <c r="A340" s="962" t="s">
        <v>96</v>
      </c>
      <c r="B340" s="961"/>
      <c r="C340" s="961"/>
      <c r="D340" s="961"/>
      <c r="E340" s="961"/>
      <c r="F340" s="961"/>
      <c r="G340" s="961"/>
      <c r="H340" s="961"/>
      <c r="I340" s="960"/>
      <c r="J340" s="959"/>
      <c r="K340" s="958"/>
      <c r="L340" s="957"/>
      <c r="M340" s="956"/>
    </row>
    <row r="341" spans="1:13" ht="15.75" thickBot="1">
      <c r="A341" s="954" t="s">
        <v>160</v>
      </c>
      <c r="B341" s="953"/>
      <c r="C341" s="953"/>
      <c r="D341" s="953"/>
      <c r="E341" s="953"/>
      <c r="F341" s="953"/>
      <c r="G341" s="953"/>
      <c r="H341" s="953"/>
      <c r="I341" s="948"/>
      <c r="J341" s="955"/>
      <c r="K341" s="946">
        <v>1.27</v>
      </c>
      <c r="L341" s="945"/>
      <c r="M341" s="938">
        <f>K341*12*I284</f>
        <v>3075.4320000000002</v>
      </c>
    </row>
    <row r="342" spans="1:13" ht="15.75" thickBot="1">
      <c r="A342" s="954" t="s">
        <v>159</v>
      </c>
      <c r="B342" s="953"/>
      <c r="C342" s="953"/>
      <c r="D342" s="953"/>
      <c r="E342" s="953"/>
      <c r="F342" s="953"/>
      <c r="G342" s="953"/>
      <c r="H342" s="953"/>
      <c r="I342" s="948"/>
      <c r="J342" s="947"/>
      <c r="K342" s="946"/>
      <c r="L342" s="945"/>
      <c r="M342" s="938"/>
    </row>
    <row r="343" spans="1:13" ht="16.5" thickBot="1">
      <c r="A343" s="952" t="s">
        <v>137</v>
      </c>
      <c r="B343" s="951"/>
      <c r="C343" s="951"/>
      <c r="D343" s="951"/>
      <c r="E343" s="951"/>
      <c r="F343" s="951"/>
      <c r="G343" s="951"/>
      <c r="H343" s="951"/>
      <c r="I343" s="948"/>
      <c r="J343" s="947"/>
      <c r="K343" s="946">
        <v>72.86</v>
      </c>
      <c r="L343" s="945"/>
      <c r="M343" s="938">
        <f>K343*I284*12</f>
        <v>176437.77600000001</v>
      </c>
    </row>
    <row r="344" spans="1:13" ht="16.5" thickBot="1">
      <c r="A344" s="950" t="s">
        <v>136</v>
      </c>
      <c r="B344" s="949"/>
      <c r="C344" s="949"/>
      <c r="D344" s="949"/>
      <c r="E344" s="949"/>
      <c r="F344" s="949"/>
      <c r="G344" s="949"/>
      <c r="H344" s="949"/>
      <c r="I344" s="948"/>
      <c r="J344" s="947"/>
      <c r="K344" s="946">
        <v>3.64</v>
      </c>
      <c r="L344" s="945"/>
      <c r="M344" s="938">
        <f>K344*12*I284</f>
        <v>8814.6239999999998</v>
      </c>
    </row>
    <row r="345" spans="1:13" ht="16.5" thickBot="1">
      <c r="A345" s="944" t="s">
        <v>135</v>
      </c>
      <c r="B345" s="943"/>
      <c r="C345" s="943"/>
      <c r="D345" s="943"/>
      <c r="E345" s="943"/>
      <c r="F345" s="943"/>
      <c r="G345" s="943"/>
      <c r="H345" s="943"/>
      <c r="I345" s="942"/>
      <c r="J345" s="941"/>
      <c r="K345" s="940">
        <f>K342+K341+K327+K310+K295+K285</f>
        <v>76.5</v>
      </c>
      <c r="L345" s="939"/>
      <c r="M345" s="938">
        <f>M341+M342+M327+M310+M295+M285</f>
        <v>185252.40000000002</v>
      </c>
    </row>
    <row r="347" spans="1:13" ht="15.75">
      <c r="A347" s="1105" t="s">
        <v>104</v>
      </c>
      <c r="B347" s="1105"/>
      <c r="C347" s="1105"/>
      <c r="D347" s="1105"/>
      <c r="E347" s="1105"/>
      <c r="F347" s="1105"/>
      <c r="G347" s="1105"/>
      <c r="H347" s="1105"/>
      <c r="I347" s="1105"/>
      <c r="J347" s="1105"/>
      <c r="K347" s="1105"/>
      <c r="L347" s="1105"/>
      <c r="M347" s="1053"/>
    </row>
    <row r="348" spans="1:13" ht="15.75">
      <c r="A348" s="1104" t="s">
        <v>0</v>
      </c>
      <c r="B348" s="1104"/>
      <c r="C348" s="1104"/>
      <c r="D348" s="1104"/>
      <c r="E348" s="1104"/>
      <c r="F348" s="1104"/>
      <c r="G348" s="1104"/>
      <c r="H348" s="1104"/>
      <c r="I348" s="1104"/>
      <c r="J348" s="1104"/>
      <c r="K348" s="1104"/>
      <c r="L348" s="1104"/>
      <c r="M348" s="1053"/>
    </row>
    <row r="349" spans="1:13" ht="15.75">
      <c r="A349" s="1076"/>
      <c r="B349" s="1076"/>
      <c r="C349" s="1076"/>
      <c r="D349" s="1076"/>
      <c r="E349" s="1076"/>
      <c r="F349" s="1076" t="s">
        <v>163</v>
      </c>
      <c r="G349" s="1076"/>
      <c r="H349" s="1076"/>
      <c r="I349" s="1076"/>
      <c r="J349" s="1076"/>
      <c r="K349" s="1103" t="s">
        <v>161</v>
      </c>
      <c r="L349" s="1102"/>
      <c r="M349" s="1102"/>
    </row>
    <row r="350" spans="1:13">
      <c r="A350" s="1101"/>
      <c r="B350" s="1074"/>
      <c r="C350" s="1100" t="s">
        <v>2</v>
      </c>
      <c r="D350" s="1100"/>
      <c r="E350" s="1100"/>
      <c r="F350" s="1074"/>
      <c r="G350" s="1074"/>
      <c r="H350" s="1073"/>
      <c r="I350" s="1052" t="s">
        <v>3</v>
      </c>
      <c r="J350" s="1051"/>
      <c r="K350" s="1099" t="s">
        <v>4</v>
      </c>
      <c r="L350" s="1098"/>
      <c r="M350" s="1097"/>
    </row>
    <row r="351" spans="1:13">
      <c r="A351" s="1094"/>
      <c r="B351" s="1057"/>
      <c r="C351" s="1057"/>
      <c r="D351" s="1057"/>
      <c r="E351" s="1057"/>
      <c r="F351" s="1057"/>
      <c r="G351" s="1057"/>
      <c r="H351" s="1058"/>
      <c r="I351" s="974"/>
      <c r="J351" s="973"/>
      <c r="K351" s="1096" t="s">
        <v>5</v>
      </c>
      <c r="L351" s="1095"/>
      <c r="M351" s="1091" t="s">
        <v>6</v>
      </c>
    </row>
    <row r="352" spans="1:13">
      <c r="A352" s="1094"/>
      <c r="B352" s="1057"/>
      <c r="C352" s="1057"/>
      <c r="D352" s="1057"/>
      <c r="E352" s="1057"/>
      <c r="F352" s="1057"/>
      <c r="G352" s="1057"/>
      <c r="H352" s="1058"/>
      <c r="I352" s="986" t="s">
        <v>7</v>
      </c>
      <c r="J352" s="985"/>
      <c r="K352" s="1093" t="s">
        <v>8</v>
      </c>
      <c r="L352" s="1092"/>
      <c r="M352" s="1091" t="s">
        <v>9</v>
      </c>
    </row>
    <row r="353" spans="1:13" ht="16.5" thickBot="1">
      <c r="A353" s="1090"/>
      <c r="B353" s="1050"/>
      <c r="C353" s="1050"/>
      <c r="D353" s="1050"/>
      <c r="E353" s="1050"/>
      <c r="F353" s="1050"/>
      <c r="G353" s="1050"/>
      <c r="H353" s="1049"/>
      <c r="I353" s="1089">
        <v>201.8</v>
      </c>
      <c r="J353" s="1088"/>
      <c r="K353" s="1087"/>
      <c r="L353" s="1086"/>
      <c r="M353" s="1085"/>
    </row>
    <row r="354" spans="1:13">
      <c r="A354" s="1070" t="s">
        <v>10</v>
      </c>
      <c r="B354" s="1041"/>
      <c r="C354" s="1041"/>
      <c r="D354" s="1041"/>
      <c r="E354" s="1041"/>
      <c r="F354" s="1041"/>
      <c r="G354" s="1041"/>
      <c r="H354" s="1084"/>
      <c r="I354" s="1038"/>
      <c r="J354" s="1037"/>
      <c r="K354" s="1083">
        <f>K357+K360</f>
        <v>8.3000000000000007</v>
      </c>
      <c r="L354" s="1035"/>
      <c r="M354" s="963">
        <f>K354*12*I353</f>
        <v>20099.280000000002</v>
      </c>
    </row>
    <row r="355" spans="1:13">
      <c r="A355" s="1082" t="s">
        <v>11</v>
      </c>
      <c r="B355" s="1081"/>
      <c r="C355" s="1081"/>
      <c r="D355" s="1081"/>
      <c r="E355" s="1081"/>
      <c r="F355" s="1081"/>
      <c r="G355" s="1081"/>
      <c r="H355" s="1080"/>
      <c r="I355" s="974"/>
      <c r="J355" s="973"/>
      <c r="K355" s="972"/>
      <c r="L355" s="971"/>
      <c r="M355" s="1079"/>
    </row>
    <row r="356" spans="1:13" ht="15.75" thickBot="1">
      <c r="A356" s="1065" t="s">
        <v>12</v>
      </c>
      <c r="B356" s="1078"/>
      <c r="C356" s="1078"/>
      <c r="D356" s="1078"/>
      <c r="E356" s="1078"/>
      <c r="F356" s="1078"/>
      <c r="G356" s="1078"/>
      <c r="H356" s="1077"/>
      <c r="I356" s="1031"/>
      <c r="J356" s="959"/>
      <c r="K356" s="958"/>
      <c r="L356" s="957"/>
      <c r="M356" s="956"/>
    </row>
    <row r="357" spans="1:13">
      <c r="A357" s="1028" t="s">
        <v>13</v>
      </c>
      <c r="B357" s="1022"/>
      <c r="C357" s="1022"/>
      <c r="D357" s="1022"/>
      <c r="E357" s="1022"/>
      <c r="F357" s="1022"/>
      <c r="G357" s="1022"/>
      <c r="H357" s="1059"/>
      <c r="I357" s="1025" t="s">
        <v>14</v>
      </c>
      <c r="J357" s="1024"/>
      <c r="K357" s="1027">
        <v>4.97</v>
      </c>
      <c r="L357" s="1026"/>
      <c r="M357" s="970">
        <f>K357*12*I353</f>
        <v>12035.352000000001</v>
      </c>
    </row>
    <row r="358" spans="1:13">
      <c r="A358" s="983" t="s">
        <v>15</v>
      </c>
      <c r="B358" s="1057"/>
      <c r="C358" s="1057"/>
      <c r="D358" s="1057"/>
      <c r="E358" s="1057"/>
      <c r="F358" s="1057"/>
      <c r="G358" s="1057"/>
      <c r="H358" s="1058"/>
      <c r="I358" s="986" t="s">
        <v>16</v>
      </c>
      <c r="J358" s="985"/>
      <c r="K358" s="1053"/>
      <c r="L358" s="971"/>
      <c r="M358" s="970"/>
    </row>
    <row r="359" spans="1:13">
      <c r="A359" s="1028" t="s">
        <v>17</v>
      </c>
      <c r="B359" s="1022"/>
      <c r="C359" s="1022"/>
      <c r="D359" s="1022"/>
      <c r="E359" s="1022"/>
      <c r="F359" s="1022"/>
      <c r="G359" s="1022"/>
      <c r="H359" s="1059"/>
      <c r="I359" s="1025"/>
      <c r="J359" s="1024"/>
      <c r="K359" s="1053"/>
      <c r="L359" s="971"/>
      <c r="M359" s="970"/>
    </row>
    <row r="360" spans="1:13">
      <c r="A360" s="1028" t="s">
        <v>18</v>
      </c>
      <c r="B360" s="1022"/>
      <c r="C360" s="1022"/>
      <c r="D360" s="1022"/>
      <c r="E360" s="1022"/>
      <c r="F360" s="1022"/>
      <c r="G360" s="1022"/>
      <c r="H360" s="1059"/>
      <c r="I360" s="1014" t="s">
        <v>19</v>
      </c>
      <c r="J360" s="1013"/>
      <c r="K360" s="1012">
        <v>3.33</v>
      </c>
      <c r="L360" s="1011"/>
      <c r="M360" s="970">
        <f>K360*12*I353</f>
        <v>8063.9280000000008</v>
      </c>
    </row>
    <row r="361" spans="1:13" ht="15.75">
      <c r="A361" s="1017" t="s">
        <v>20</v>
      </c>
      <c r="B361" s="1056"/>
      <c r="C361" s="1056"/>
      <c r="D361" s="1056"/>
      <c r="E361" s="1056"/>
      <c r="F361" s="1056"/>
      <c r="G361" s="1056"/>
      <c r="H361" s="1055"/>
      <c r="I361" s="986" t="s">
        <v>16</v>
      </c>
      <c r="J361" s="985"/>
      <c r="K361" s="1076"/>
      <c r="L361" s="1075"/>
      <c r="M361" s="970"/>
    </row>
    <row r="362" spans="1:13">
      <c r="A362" s="1010" t="s">
        <v>21</v>
      </c>
      <c r="B362" s="1074"/>
      <c r="C362" s="1074"/>
      <c r="D362" s="1074"/>
      <c r="E362" s="1074"/>
      <c r="F362" s="1074"/>
      <c r="G362" s="1074"/>
      <c r="H362" s="1073"/>
      <c r="I362" s="986"/>
      <c r="J362" s="985"/>
      <c r="K362" s="1054"/>
      <c r="L362" s="971"/>
      <c r="M362" s="970"/>
    </row>
    <row r="363" spans="1:13" ht="15.75" thickBot="1">
      <c r="A363" s="1028" t="s">
        <v>22</v>
      </c>
      <c r="B363" s="1021"/>
      <c r="C363" s="1021"/>
      <c r="D363" s="1021"/>
      <c r="E363" s="1021"/>
      <c r="F363" s="1021"/>
      <c r="G363" s="1021"/>
      <c r="H363" s="1020"/>
      <c r="I363" s="1019"/>
      <c r="J363" s="1018"/>
      <c r="K363" s="1072"/>
      <c r="L363" s="1071"/>
      <c r="M363" s="970"/>
    </row>
    <row r="364" spans="1:13">
      <c r="A364" s="1070" t="s">
        <v>23</v>
      </c>
      <c r="B364" s="1069"/>
      <c r="C364" s="1069"/>
      <c r="D364" s="1069"/>
      <c r="E364" s="1069"/>
      <c r="F364" s="1069"/>
      <c r="G364" s="1069"/>
      <c r="H364" s="1068"/>
      <c r="I364" s="1038"/>
      <c r="J364" s="1067"/>
      <c r="K364" s="1066">
        <f>K366+K371+K374</f>
        <v>6.76</v>
      </c>
      <c r="L364" s="1035"/>
      <c r="M364" s="963">
        <f>K364*12*I353</f>
        <v>16370.016000000001</v>
      </c>
    </row>
    <row r="365" spans="1:13" ht="15.75" thickBot="1">
      <c r="A365" s="1065" t="s">
        <v>24</v>
      </c>
      <c r="B365" s="1064"/>
      <c r="C365" s="1064"/>
      <c r="D365" s="1064"/>
      <c r="E365" s="1064"/>
      <c r="F365" s="1064"/>
      <c r="G365" s="1064"/>
      <c r="H365" s="1063"/>
      <c r="I365" s="1031"/>
      <c r="J365" s="1062"/>
      <c r="K365" s="958"/>
      <c r="L365" s="957"/>
      <c r="M365" s="956"/>
    </row>
    <row r="366" spans="1:13">
      <c r="A366" s="983" t="s">
        <v>25</v>
      </c>
      <c r="B366" s="982"/>
      <c r="C366" s="982"/>
      <c r="D366" s="982"/>
      <c r="E366" s="982"/>
      <c r="F366" s="982"/>
      <c r="G366" s="982"/>
      <c r="H366" s="980"/>
      <c r="I366" s="986" t="s">
        <v>14</v>
      </c>
      <c r="J366" s="985"/>
      <c r="K366" s="1027">
        <v>3.39</v>
      </c>
      <c r="L366" s="1026"/>
      <c r="M366" s="970">
        <f>K366*12*I353</f>
        <v>8209.2240000000002</v>
      </c>
    </row>
    <row r="367" spans="1:13">
      <c r="A367" s="1028" t="s">
        <v>26</v>
      </c>
      <c r="B367" s="1021"/>
      <c r="C367" s="1021"/>
      <c r="D367" s="1021"/>
      <c r="E367" s="1021"/>
      <c r="F367" s="1021"/>
      <c r="G367" s="1021"/>
      <c r="H367" s="1020"/>
      <c r="I367" s="1061"/>
      <c r="J367" s="1060"/>
      <c r="K367" s="1053"/>
      <c r="L367" s="971"/>
      <c r="M367" s="970"/>
    </row>
    <row r="368" spans="1:13">
      <c r="A368" s="983" t="s">
        <v>15</v>
      </c>
      <c r="B368" s="1057"/>
      <c r="C368" s="1057"/>
      <c r="D368" s="1057"/>
      <c r="E368" s="1057"/>
      <c r="F368" s="1057"/>
      <c r="G368" s="1057"/>
      <c r="H368" s="1058"/>
      <c r="I368" s="986" t="s">
        <v>16</v>
      </c>
      <c r="J368" s="985"/>
      <c r="K368" s="1053"/>
      <c r="L368" s="971"/>
      <c r="M368" s="970"/>
    </row>
    <row r="369" spans="1:13">
      <c r="A369" s="1028" t="s">
        <v>17</v>
      </c>
      <c r="B369" s="1022"/>
      <c r="C369" s="1022"/>
      <c r="D369" s="1022"/>
      <c r="E369" s="1022"/>
      <c r="F369" s="1022"/>
      <c r="G369" s="1022"/>
      <c r="H369" s="1059"/>
      <c r="I369" s="1025"/>
      <c r="J369" s="1024"/>
      <c r="K369" s="1053"/>
      <c r="L369" s="971"/>
      <c r="M369" s="970"/>
    </row>
    <row r="370" spans="1:13">
      <c r="A370" s="1017" t="s">
        <v>27</v>
      </c>
      <c r="B370" s="1056"/>
      <c r="C370" s="1055"/>
      <c r="D370" s="1057"/>
      <c r="E370" s="1057"/>
      <c r="F370" s="1057"/>
      <c r="G370" s="1057"/>
      <c r="H370" s="1058"/>
      <c r="I370" s="986" t="s">
        <v>16</v>
      </c>
      <c r="J370" s="985"/>
      <c r="K370" s="1053"/>
      <c r="L370" s="971"/>
      <c r="M370" s="970"/>
    </row>
    <row r="371" spans="1:13">
      <c r="A371" s="983" t="s">
        <v>28</v>
      </c>
      <c r="B371" s="1057"/>
      <c r="C371" s="1057"/>
      <c r="D371" s="1056"/>
      <c r="E371" s="1056"/>
      <c r="F371" s="1056"/>
      <c r="G371" s="1056"/>
      <c r="H371" s="1055"/>
      <c r="I371" s="1014" t="s">
        <v>19</v>
      </c>
      <c r="J371" s="1013"/>
      <c r="K371" s="1012">
        <v>1.49</v>
      </c>
      <c r="L371" s="1011"/>
      <c r="M371" s="970">
        <f>K371*12*I353</f>
        <v>3608.1840000000002</v>
      </c>
    </row>
    <row r="372" spans="1:13">
      <c r="A372" s="1010" t="s">
        <v>29</v>
      </c>
      <c r="B372" s="1009"/>
      <c r="C372" s="1009"/>
      <c r="D372" s="1009"/>
      <c r="E372" s="1009"/>
      <c r="F372" s="1009"/>
      <c r="G372" s="1009"/>
      <c r="H372" s="1008"/>
      <c r="I372" s="1052" t="s">
        <v>30</v>
      </c>
      <c r="J372" s="1051"/>
      <c r="K372" s="1053"/>
      <c r="L372" s="971"/>
      <c r="M372" s="970"/>
    </row>
    <row r="373" spans="1:13">
      <c r="A373" s="1028"/>
      <c r="B373" s="1021"/>
      <c r="C373" s="1021"/>
      <c r="D373" s="1021"/>
      <c r="E373" s="1021"/>
      <c r="F373" s="1021"/>
      <c r="G373" s="1021"/>
      <c r="H373" s="1020"/>
      <c r="I373" s="1019" t="s">
        <v>31</v>
      </c>
      <c r="J373" s="1018"/>
      <c r="K373" s="1054"/>
      <c r="L373" s="971"/>
      <c r="M373" s="970"/>
    </row>
    <row r="374" spans="1:13">
      <c r="A374" s="1010" t="s">
        <v>32</v>
      </c>
      <c r="B374" s="1009"/>
      <c r="C374" s="1009"/>
      <c r="D374" s="1009"/>
      <c r="E374" s="1009"/>
      <c r="F374" s="1009"/>
      <c r="G374" s="1009"/>
      <c r="H374" s="1008"/>
      <c r="I374" s="1052" t="s">
        <v>19</v>
      </c>
      <c r="J374" s="1051"/>
      <c r="K374" s="1012">
        <v>1.88</v>
      </c>
      <c r="L374" s="1011"/>
      <c r="M374" s="970">
        <f>K374*12*I353</f>
        <v>4552.6080000000002</v>
      </c>
    </row>
    <row r="375" spans="1:13">
      <c r="A375" s="1028" t="s">
        <v>33</v>
      </c>
      <c r="B375" s="1021"/>
      <c r="C375" s="1021"/>
      <c r="D375" s="1021"/>
      <c r="E375" s="1021"/>
      <c r="F375" s="1021"/>
      <c r="G375" s="1021"/>
      <c r="H375" s="1020"/>
      <c r="I375" s="1019"/>
      <c r="J375" s="1018"/>
      <c r="K375" s="1053"/>
      <c r="L375" s="971"/>
      <c r="M375" s="970"/>
    </row>
    <row r="376" spans="1:13">
      <c r="A376" s="1010" t="s">
        <v>34</v>
      </c>
      <c r="B376" s="1009"/>
      <c r="C376" s="1009"/>
      <c r="D376" s="1009"/>
      <c r="E376" s="1009"/>
      <c r="F376" s="1009"/>
      <c r="G376" s="1009"/>
      <c r="H376" s="1008"/>
      <c r="I376" s="986" t="s">
        <v>16</v>
      </c>
      <c r="J376" s="985"/>
      <c r="K376" s="1053"/>
      <c r="L376" s="971"/>
      <c r="M376" s="970"/>
    </row>
    <row r="377" spans="1:13">
      <c r="A377" s="1010" t="s">
        <v>35</v>
      </c>
      <c r="B377" s="1009"/>
      <c r="C377" s="1009"/>
      <c r="D377" s="1009"/>
      <c r="E377" s="1009"/>
      <c r="F377" s="1009"/>
      <c r="G377" s="1009"/>
      <c r="H377" s="1008"/>
      <c r="I377" s="1052" t="s">
        <v>36</v>
      </c>
      <c r="J377" s="1051"/>
      <c r="K377" s="1050"/>
      <c r="L377" s="1049"/>
      <c r="M377" s="1048"/>
    </row>
    <row r="378" spans="1:13" ht="15.75" thickBot="1">
      <c r="A378" s="1028"/>
      <c r="B378" s="1021"/>
      <c r="C378" s="1021"/>
      <c r="D378" s="1021"/>
      <c r="E378" s="1021"/>
      <c r="F378" s="1021"/>
      <c r="G378" s="1021"/>
      <c r="H378" s="1020"/>
      <c r="I378" s="1047" t="s">
        <v>37</v>
      </c>
      <c r="J378" s="1046"/>
      <c r="K378" s="1045"/>
      <c r="L378" s="1044"/>
      <c r="M378" s="1043"/>
    </row>
    <row r="379" spans="1:13">
      <c r="A379" s="1042" t="s">
        <v>38</v>
      </c>
      <c r="B379" s="1041"/>
      <c r="C379" s="1041"/>
      <c r="D379" s="1041"/>
      <c r="E379" s="1041"/>
      <c r="F379" s="1041"/>
      <c r="G379" s="1040"/>
      <c r="H379" s="1039"/>
      <c r="I379" s="1038"/>
      <c r="J379" s="1037"/>
      <c r="K379" s="1036">
        <f>K381+K388+K389+K393</f>
        <v>46.819999999999993</v>
      </c>
      <c r="L379" s="1035"/>
      <c r="M379" s="963">
        <f>M381+M388+M389+M393</f>
        <v>113379.31200000001</v>
      </c>
    </row>
    <row r="380" spans="1:13" ht="15.75" thickBot="1">
      <c r="A380" s="1034"/>
      <c r="B380" s="1033"/>
      <c r="C380" s="1033"/>
      <c r="D380" s="1033"/>
      <c r="E380" s="1033"/>
      <c r="F380" s="1033"/>
      <c r="G380" s="1033"/>
      <c r="H380" s="1032"/>
      <c r="I380" s="1031"/>
      <c r="J380" s="959"/>
      <c r="K380" s="958"/>
      <c r="L380" s="957"/>
      <c r="M380" s="956"/>
    </row>
    <row r="381" spans="1:13" ht="15.75" thickBot="1">
      <c r="A381" s="994" t="s">
        <v>39</v>
      </c>
      <c r="B381" s="993"/>
      <c r="C381" s="993"/>
      <c r="D381" s="993"/>
      <c r="E381" s="993"/>
      <c r="F381" s="993"/>
      <c r="G381" s="993"/>
      <c r="H381" s="992"/>
      <c r="I381" s="991"/>
      <c r="J381" s="990"/>
      <c r="K381" s="1030">
        <f>K382+K383+K384+K386+K387</f>
        <v>9.58</v>
      </c>
      <c r="L381" s="1029"/>
      <c r="M381" s="987">
        <f>K381*12*I353</f>
        <v>23198.928000000004</v>
      </c>
    </row>
    <row r="382" spans="1:13">
      <c r="A382" s="1028" t="s">
        <v>40</v>
      </c>
      <c r="B382" s="1021"/>
      <c r="C382" s="1021"/>
      <c r="D382" s="1021"/>
      <c r="E382" s="1021"/>
      <c r="F382" s="1021"/>
      <c r="G382" s="1021"/>
      <c r="H382" s="1020"/>
      <c r="I382" s="1025" t="s">
        <v>41</v>
      </c>
      <c r="J382" s="1024"/>
      <c r="K382" s="1027">
        <v>2.58</v>
      </c>
      <c r="L382" s="1026"/>
      <c r="M382" s="970">
        <f>K382*12*I353</f>
        <v>6247.728000000001</v>
      </c>
    </row>
    <row r="383" spans="1:13">
      <c r="A383" s="1017" t="s">
        <v>42</v>
      </c>
      <c r="B383" s="1016"/>
      <c r="C383" s="1016"/>
      <c r="D383" s="1016"/>
      <c r="E383" s="1016"/>
      <c r="F383" s="1016"/>
      <c r="G383" s="1016"/>
      <c r="H383" s="1015"/>
      <c r="I383" s="1025" t="s">
        <v>43</v>
      </c>
      <c r="J383" s="1024"/>
      <c r="K383" s="1012">
        <v>6.1</v>
      </c>
      <c r="L383" s="1011"/>
      <c r="M383" s="970">
        <f>K383*12*I353</f>
        <v>14771.759999999998</v>
      </c>
    </row>
    <row r="384" spans="1:13">
      <c r="A384" s="1010" t="s">
        <v>44</v>
      </c>
      <c r="B384" s="1009"/>
      <c r="C384" s="1009"/>
      <c r="D384" s="1009"/>
      <c r="E384" s="1009"/>
      <c r="F384" s="1009"/>
      <c r="G384" s="1009"/>
      <c r="H384" s="1008"/>
      <c r="I384" s="1025" t="s">
        <v>19</v>
      </c>
      <c r="J384" s="1024"/>
      <c r="K384" s="1012">
        <v>0.69</v>
      </c>
      <c r="L384" s="1011"/>
      <c r="M384" s="970">
        <f>K384*12*I353</f>
        <v>1670.904</v>
      </c>
    </row>
    <row r="385" spans="1:13">
      <c r="A385" s="1023" t="s">
        <v>45</v>
      </c>
      <c r="B385" s="1022"/>
      <c r="C385" s="1022"/>
      <c r="D385" s="1022"/>
      <c r="E385" s="1021"/>
      <c r="F385" s="1021"/>
      <c r="G385" s="1021"/>
      <c r="H385" s="1020"/>
      <c r="I385" s="1019"/>
      <c r="J385" s="1018"/>
      <c r="K385" s="972"/>
      <c r="L385" s="971"/>
      <c r="M385" s="970"/>
    </row>
    <row r="386" spans="1:13">
      <c r="A386" s="1017" t="s">
        <v>46</v>
      </c>
      <c r="B386" s="1016"/>
      <c r="C386" s="1016"/>
      <c r="D386" s="1016"/>
      <c r="E386" s="1016"/>
      <c r="F386" s="1016"/>
      <c r="G386" s="1016"/>
      <c r="H386" s="1015"/>
      <c r="I386" s="1014" t="s">
        <v>14</v>
      </c>
      <c r="J386" s="1013"/>
      <c r="K386" s="1012">
        <v>0.21</v>
      </c>
      <c r="L386" s="1011"/>
      <c r="M386" s="970">
        <f>K386*12*I353</f>
        <v>508.53600000000006</v>
      </c>
    </row>
    <row r="387" spans="1:13" ht="15.75" thickBot="1">
      <c r="A387" s="1010" t="s">
        <v>47</v>
      </c>
      <c r="B387" s="1009"/>
      <c r="C387" s="1009"/>
      <c r="D387" s="1009"/>
      <c r="E387" s="1009"/>
      <c r="F387" s="1009"/>
      <c r="G387" s="1009"/>
      <c r="H387" s="1008"/>
      <c r="I387" s="1007" t="s">
        <v>14</v>
      </c>
      <c r="J387" s="1006"/>
      <c r="K387" s="1005"/>
      <c r="L387" s="1004"/>
      <c r="M387" s="970">
        <f>K387*12*I353</f>
        <v>0</v>
      </c>
    </row>
    <row r="388" spans="1:13" ht="15.75" thickBot="1">
      <c r="A388" s="998" t="s">
        <v>108</v>
      </c>
      <c r="B388" s="997"/>
      <c r="C388" s="997"/>
      <c r="D388" s="997"/>
      <c r="E388" s="997"/>
      <c r="F388" s="997"/>
      <c r="G388" s="997"/>
      <c r="H388" s="996"/>
      <c r="I388" s="1003" t="s">
        <v>68</v>
      </c>
      <c r="J388" s="1002"/>
      <c r="K388" s="1001">
        <v>34.97</v>
      </c>
      <c r="L388" s="1000"/>
      <c r="M388" s="987">
        <f>K388*12*I353</f>
        <v>84683.351999999999</v>
      </c>
    </row>
    <row r="389" spans="1:13" ht="15.75" thickBot="1">
      <c r="A389" s="994" t="s">
        <v>107</v>
      </c>
      <c r="B389" s="993"/>
      <c r="C389" s="993"/>
      <c r="D389" s="993"/>
      <c r="E389" s="993"/>
      <c r="F389" s="993"/>
      <c r="G389" s="993"/>
      <c r="H389" s="992"/>
      <c r="I389" s="991"/>
      <c r="J389" s="990"/>
      <c r="K389" s="989">
        <v>2.16</v>
      </c>
      <c r="L389" s="988"/>
      <c r="M389" s="987">
        <f>K389*12*I353</f>
        <v>5230.6560000000009</v>
      </c>
    </row>
    <row r="390" spans="1:13">
      <c r="A390" s="983" t="s">
        <v>70</v>
      </c>
      <c r="B390" s="982"/>
      <c r="C390" s="982"/>
      <c r="D390" s="982"/>
      <c r="E390" s="982"/>
      <c r="F390" s="982"/>
      <c r="G390" s="982"/>
      <c r="H390" s="980"/>
      <c r="I390" s="967" t="s">
        <v>71</v>
      </c>
      <c r="J390" s="966"/>
      <c r="K390" s="979"/>
      <c r="L390" s="978"/>
      <c r="M390" s="970"/>
    </row>
    <row r="391" spans="1:13">
      <c r="A391" s="983" t="s">
        <v>72</v>
      </c>
      <c r="B391" s="982"/>
      <c r="C391" s="982"/>
      <c r="D391" s="982"/>
      <c r="E391" s="982"/>
      <c r="F391" s="982"/>
      <c r="G391" s="982"/>
      <c r="H391" s="980"/>
      <c r="I391" s="974"/>
      <c r="J391" s="973"/>
      <c r="K391" s="979"/>
      <c r="L391" s="978"/>
      <c r="M391" s="970"/>
    </row>
    <row r="392" spans="1:13" ht="15.75" thickBot="1">
      <c r="A392" s="983" t="s">
        <v>73</v>
      </c>
      <c r="B392" s="982"/>
      <c r="C392" s="982"/>
      <c r="D392" s="982"/>
      <c r="E392" s="982"/>
      <c r="F392" s="982"/>
      <c r="G392" s="982"/>
      <c r="H392" s="980"/>
      <c r="I392" s="999"/>
      <c r="J392" s="973"/>
      <c r="K392" s="979"/>
      <c r="L392" s="978"/>
      <c r="M392" s="970"/>
    </row>
    <row r="393" spans="1:13" ht="15.75" thickBot="1">
      <c r="A393" s="998" t="s">
        <v>106</v>
      </c>
      <c r="B393" s="997"/>
      <c r="C393" s="997"/>
      <c r="D393" s="997"/>
      <c r="E393" s="997"/>
      <c r="F393" s="997"/>
      <c r="G393" s="997"/>
      <c r="H393" s="996"/>
      <c r="I393" s="991"/>
      <c r="J393" s="990"/>
      <c r="K393" s="989">
        <v>0.11</v>
      </c>
      <c r="L393" s="988"/>
      <c r="M393" s="987">
        <f>K393*12*I353</f>
        <v>266.37600000000003</v>
      </c>
    </row>
    <row r="394" spans="1:13">
      <c r="A394" s="983" t="s">
        <v>75</v>
      </c>
      <c r="B394" s="982"/>
      <c r="C394" s="982"/>
      <c r="D394" s="982"/>
      <c r="E394" s="982"/>
      <c r="F394" s="982"/>
      <c r="G394" s="982"/>
      <c r="H394" s="980"/>
      <c r="I394" s="967" t="s">
        <v>14</v>
      </c>
      <c r="J394" s="966"/>
      <c r="K394" s="995"/>
      <c r="L394" s="978"/>
      <c r="M394" s="970"/>
    </row>
    <row r="395" spans="1:13" ht="15.75" thickBot="1">
      <c r="A395" s="983" t="s">
        <v>76</v>
      </c>
      <c r="B395" s="982"/>
      <c r="C395" s="982"/>
      <c r="D395" s="982"/>
      <c r="E395" s="982"/>
      <c r="F395" s="982"/>
      <c r="G395" s="982"/>
      <c r="H395" s="980"/>
      <c r="I395" s="974"/>
      <c r="J395" s="973"/>
      <c r="K395" s="995"/>
      <c r="L395" s="978"/>
      <c r="M395" s="970"/>
    </row>
    <row r="396" spans="1:13" ht="15.75" thickBot="1">
      <c r="A396" s="994" t="s">
        <v>105</v>
      </c>
      <c r="B396" s="993"/>
      <c r="C396" s="993"/>
      <c r="D396" s="993"/>
      <c r="E396" s="993"/>
      <c r="F396" s="993"/>
      <c r="G396" s="993"/>
      <c r="H396" s="992"/>
      <c r="I396" s="991"/>
      <c r="J396" s="990"/>
      <c r="K396" s="989">
        <v>8.01</v>
      </c>
      <c r="L396" s="988"/>
      <c r="M396" s="987">
        <f>K396*12*I353</f>
        <v>19397.016000000003</v>
      </c>
    </row>
    <row r="397" spans="1:13">
      <c r="A397" s="983" t="s">
        <v>78</v>
      </c>
      <c r="B397" s="981"/>
      <c r="C397" s="981"/>
      <c r="D397" s="981"/>
      <c r="E397" s="981"/>
      <c r="F397" s="982"/>
      <c r="G397" s="981"/>
      <c r="H397" s="980"/>
      <c r="I397" s="986" t="s">
        <v>79</v>
      </c>
      <c r="J397" s="985"/>
      <c r="K397" s="979"/>
      <c r="L397" s="978"/>
      <c r="M397" s="970"/>
    </row>
    <row r="398" spans="1:13">
      <c r="A398" s="983" t="s">
        <v>80</v>
      </c>
      <c r="B398" s="981"/>
      <c r="C398" s="981"/>
      <c r="D398" s="981"/>
      <c r="E398" s="981"/>
      <c r="F398" s="982"/>
      <c r="G398" s="981"/>
      <c r="H398" s="980"/>
      <c r="I398" s="986" t="s">
        <v>81</v>
      </c>
      <c r="J398" s="985"/>
      <c r="K398" s="979"/>
      <c r="L398" s="978"/>
      <c r="M398" s="970"/>
    </row>
    <row r="399" spans="1:13">
      <c r="A399" s="983" t="s">
        <v>82</v>
      </c>
      <c r="B399" s="981"/>
      <c r="C399" s="981"/>
      <c r="D399" s="981"/>
      <c r="E399" s="981"/>
      <c r="F399" s="982"/>
      <c r="G399" s="981"/>
      <c r="H399" s="980"/>
      <c r="I399" s="986" t="s">
        <v>83</v>
      </c>
      <c r="J399" s="985"/>
      <c r="K399" s="979"/>
      <c r="L399" s="978"/>
      <c r="M399" s="970"/>
    </row>
    <row r="400" spans="1:13">
      <c r="A400" s="983" t="s">
        <v>84</v>
      </c>
      <c r="B400" s="981"/>
      <c r="C400" s="981"/>
      <c r="D400" s="981"/>
      <c r="E400" s="981"/>
      <c r="F400" s="982"/>
      <c r="G400" s="981"/>
      <c r="H400" s="980"/>
      <c r="I400" s="986" t="s">
        <v>85</v>
      </c>
      <c r="J400" s="985"/>
      <c r="K400" s="979"/>
      <c r="L400" s="978"/>
      <c r="M400" s="970"/>
    </row>
    <row r="401" spans="1:13">
      <c r="A401" s="983" t="s">
        <v>86</v>
      </c>
      <c r="B401" s="981"/>
      <c r="C401" s="981"/>
      <c r="D401" s="981"/>
      <c r="E401" s="981"/>
      <c r="F401" s="982"/>
      <c r="G401" s="981"/>
      <c r="H401" s="980"/>
      <c r="I401" s="986" t="s">
        <v>87</v>
      </c>
      <c r="J401" s="985"/>
      <c r="K401" s="979"/>
      <c r="L401" s="978"/>
      <c r="M401" s="970"/>
    </row>
    <row r="402" spans="1:13">
      <c r="A402" s="983" t="s">
        <v>88</v>
      </c>
      <c r="B402" s="981"/>
      <c r="C402" s="981"/>
      <c r="D402" s="981"/>
      <c r="E402" s="981"/>
      <c r="F402" s="982"/>
      <c r="G402" s="981"/>
      <c r="H402" s="980"/>
      <c r="I402" s="974"/>
      <c r="J402" s="973"/>
      <c r="K402" s="979"/>
      <c r="L402" s="984"/>
      <c r="M402" s="970"/>
    </row>
    <row r="403" spans="1:13">
      <c r="A403" s="983" t="s">
        <v>89</v>
      </c>
      <c r="B403" s="981"/>
      <c r="C403" s="981"/>
      <c r="D403" s="981"/>
      <c r="E403" s="981"/>
      <c r="F403" s="982"/>
      <c r="G403" s="981"/>
      <c r="H403" s="980"/>
      <c r="I403" s="974"/>
      <c r="J403" s="973"/>
      <c r="K403" s="979"/>
      <c r="L403" s="978"/>
      <c r="M403" s="970"/>
    </row>
    <row r="404" spans="1:13">
      <c r="A404" s="983" t="s">
        <v>90</v>
      </c>
      <c r="B404" s="981"/>
      <c r="C404" s="981"/>
      <c r="D404" s="981"/>
      <c r="E404" s="981"/>
      <c r="F404" s="982"/>
      <c r="G404" s="981"/>
      <c r="H404" s="980"/>
      <c r="I404" s="974"/>
      <c r="J404" s="973"/>
      <c r="K404" s="979"/>
      <c r="L404" s="978"/>
      <c r="M404" s="970"/>
    </row>
    <row r="405" spans="1:13">
      <c r="A405" s="983" t="s">
        <v>91</v>
      </c>
      <c r="B405" s="981"/>
      <c r="C405" s="981"/>
      <c r="D405" s="981"/>
      <c r="E405" s="981"/>
      <c r="F405" s="982"/>
      <c r="G405" s="981"/>
      <c r="H405" s="980"/>
      <c r="I405" s="974"/>
      <c r="J405" s="973"/>
      <c r="K405" s="979"/>
      <c r="L405" s="978"/>
      <c r="M405" s="970"/>
    </row>
    <row r="406" spans="1:13">
      <c r="A406" s="983" t="s">
        <v>92</v>
      </c>
      <c r="B406" s="981"/>
      <c r="C406" s="981"/>
      <c r="D406" s="981"/>
      <c r="E406" s="981"/>
      <c r="F406" s="982"/>
      <c r="G406" s="981"/>
      <c r="H406" s="980"/>
      <c r="I406" s="974"/>
      <c r="J406" s="973"/>
      <c r="K406" s="979"/>
      <c r="L406" s="978"/>
      <c r="M406" s="970"/>
    </row>
    <row r="407" spans="1:13" ht="15.75" thickBot="1">
      <c r="A407" s="977" t="s">
        <v>93</v>
      </c>
      <c r="B407" s="976"/>
      <c r="C407" s="976"/>
      <c r="D407" s="976"/>
      <c r="E407" s="976"/>
      <c r="F407" s="976"/>
      <c r="G407" s="976"/>
      <c r="H407" s="975"/>
      <c r="I407" s="974"/>
      <c r="J407" s="973"/>
      <c r="K407" s="972"/>
      <c r="L407" s="971"/>
      <c r="M407" s="970"/>
    </row>
    <row r="408" spans="1:13">
      <c r="A408" s="969" t="s">
        <v>94</v>
      </c>
      <c r="B408" s="968"/>
      <c r="C408" s="968"/>
      <c r="D408" s="968"/>
      <c r="E408" s="968"/>
      <c r="F408" s="968"/>
      <c r="G408" s="968"/>
      <c r="H408" s="968"/>
      <c r="I408" s="967" t="s">
        <v>95</v>
      </c>
      <c r="J408" s="966"/>
      <c r="K408" s="965"/>
      <c r="L408" s="964"/>
      <c r="M408" s="963"/>
    </row>
    <row r="409" spans="1:13" ht="15.75" thickBot="1">
      <c r="A409" s="962" t="s">
        <v>96</v>
      </c>
      <c r="B409" s="961"/>
      <c r="C409" s="961"/>
      <c r="D409" s="961"/>
      <c r="E409" s="961"/>
      <c r="F409" s="961"/>
      <c r="G409" s="961"/>
      <c r="H409" s="961"/>
      <c r="I409" s="960"/>
      <c r="J409" s="959"/>
      <c r="K409" s="958"/>
      <c r="L409" s="957"/>
      <c r="M409" s="956"/>
    </row>
    <row r="410" spans="1:13" ht="15.75" thickBot="1">
      <c r="A410" s="954" t="s">
        <v>160</v>
      </c>
      <c r="B410" s="953"/>
      <c r="C410" s="953"/>
      <c r="D410" s="953"/>
      <c r="E410" s="953"/>
      <c r="F410" s="953"/>
      <c r="G410" s="953"/>
      <c r="H410" s="953"/>
      <c r="I410" s="948"/>
      <c r="J410" s="955"/>
      <c r="K410" s="946">
        <v>1.27</v>
      </c>
      <c r="L410" s="945"/>
      <c r="M410" s="938">
        <f>K410*12*I353</f>
        <v>3075.4320000000002</v>
      </c>
    </row>
    <row r="411" spans="1:13" ht="15.75" thickBot="1">
      <c r="A411" s="954" t="s">
        <v>159</v>
      </c>
      <c r="B411" s="953"/>
      <c r="C411" s="953"/>
      <c r="D411" s="953"/>
      <c r="E411" s="953"/>
      <c r="F411" s="953"/>
      <c r="G411" s="953"/>
      <c r="H411" s="953"/>
      <c r="I411" s="948"/>
      <c r="J411" s="947"/>
      <c r="K411" s="946"/>
      <c r="L411" s="945"/>
      <c r="M411" s="938"/>
    </row>
    <row r="412" spans="1:13" ht="16.5" thickBot="1">
      <c r="A412" s="952" t="s">
        <v>137</v>
      </c>
      <c r="B412" s="951"/>
      <c r="C412" s="951"/>
      <c r="D412" s="951"/>
      <c r="E412" s="951"/>
      <c r="F412" s="951"/>
      <c r="G412" s="951"/>
      <c r="H412" s="951"/>
      <c r="I412" s="948"/>
      <c r="J412" s="947"/>
      <c r="K412" s="946">
        <v>67.77</v>
      </c>
      <c r="L412" s="945"/>
      <c r="M412" s="938">
        <f>K412*12*I353</f>
        <v>164111.83200000002</v>
      </c>
    </row>
    <row r="413" spans="1:13" ht="16.5" thickBot="1">
      <c r="A413" s="950" t="s">
        <v>136</v>
      </c>
      <c r="B413" s="949"/>
      <c r="C413" s="949"/>
      <c r="D413" s="949"/>
      <c r="E413" s="949"/>
      <c r="F413" s="949"/>
      <c r="G413" s="949"/>
      <c r="H413" s="949"/>
      <c r="I413" s="948"/>
      <c r="J413" s="947"/>
      <c r="K413" s="1106">
        <f>K414-K412</f>
        <v>3.3900000000000006</v>
      </c>
      <c r="L413" s="945"/>
      <c r="M413" s="938">
        <f>K413*12*I353</f>
        <v>8209.224000000002</v>
      </c>
    </row>
    <row r="414" spans="1:13" ht="16.5" thickBot="1">
      <c r="A414" s="944" t="s">
        <v>135</v>
      </c>
      <c r="B414" s="943"/>
      <c r="C414" s="943"/>
      <c r="D414" s="943"/>
      <c r="E414" s="943"/>
      <c r="F414" s="943"/>
      <c r="G414" s="943"/>
      <c r="H414" s="943"/>
      <c r="I414" s="942"/>
      <c r="J414" s="941"/>
      <c r="K414" s="940">
        <f>K411+K410+K396+K379+K364+K354</f>
        <v>71.16</v>
      </c>
      <c r="L414" s="939"/>
      <c r="M414" s="938">
        <f>M411+M410+M396+M379+M364+M354</f>
        <v>172321.05600000001</v>
      </c>
    </row>
    <row r="416" spans="1:13" ht="15.75">
      <c r="A416" s="1105" t="s">
        <v>104</v>
      </c>
      <c r="B416" s="1105"/>
      <c r="C416" s="1105"/>
      <c r="D416" s="1105"/>
      <c r="E416" s="1105"/>
      <c r="F416" s="1105"/>
      <c r="G416" s="1105"/>
      <c r="H416" s="1105"/>
      <c r="I416" s="1105"/>
      <c r="J416" s="1105"/>
      <c r="K416" s="1105"/>
      <c r="L416" s="1105"/>
      <c r="M416" s="1053"/>
    </row>
    <row r="417" spans="1:13" ht="15.75">
      <c r="A417" s="1104" t="s">
        <v>0</v>
      </c>
      <c r="B417" s="1104"/>
      <c r="C417" s="1104"/>
      <c r="D417" s="1104"/>
      <c r="E417" s="1104"/>
      <c r="F417" s="1104"/>
      <c r="G417" s="1104"/>
      <c r="H417" s="1104"/>
      <c r="I417" s="1104"/>
      <c r="J417" s="1104"/>
      <c r="K417" s="1104"/>
      <c r="L417" s="1104"/>
      <c r="M417" s="1053"/>
    </row>
    <row r="418" spans="1:13" ht="15.75">
      <c r="A418" s="1076"/>
      <c r="B418" s="1076"/>
      <c r="C418" s="1076"/>
      <c r="D418" s="1076"/>
      <c r="E418" s="1076"/>
      <c r="F418" s="1076" t="s">
        <v>162</v>
      </c>
      <c r="G418" s="1076"/>
      <c r="H418" s="1076"/>
      <c r="I418" s="1076"/>
      <c r="J418" s="1076"/>
      <c r="K418" s="1103" t="s">
        <v>161</v>
      </c>
      <c r="L418" s="1102"/>
      <c r="M418" s="1102"/>
    </row>
    <row r="419" spans="1:13">
      <c r="A419" s="1101"/>
      <c r="B419" s="1074"/>
      <c r="C419" s="1100" t="s">
        <v>2</v>
      </c>
      <c r="D419" s="1100"/>
      <c r="E419" s="1100"/>
      <c r="F419" s="1074"/>
      <c r="G419" s="1074"/>
      <c r="H419" s="1073"/>
      <c r="I419" s="1052" t="s">
        <v>3</v>
      </c>
      <c r="J419" s="1051"/>
      <c r="K419" s="1099" t="s">
        <v>4</v>
      </c>
      <c r="L419" s="1098"/>
      <c r="M419" s="1097"/>
    </row>
    <row r="420" spans="1:13">
      <c r="A420" s="1094"/>
      <c r="B420" s="1057"/>
      <c r="C420" s="1057"/>
      <c r="D420" s="1057"/>
      <c r="E420" s="1057"/>
      <c r="F420" s="1057"/>
      <c r="G420" s="1057"/>
      <c r="H420" s="1058"/>
      <c r="I420" s="974"/>
      <c r="J420" s="973"/>
      <c r="K420" s="1096" t="s">
        <v>5</v>
      </c>
      <c r="L420" s="1095"/>
      <c r="M420" s="1091" t="s">
        <v>6</v>
      </c>
    </row>
    <row r="421" spans="1:13">
      <c r="A421" s="1094"/>
      <c r="B421" s="1057"/>
      <c r="C421" s="1057"/>
      <c r="D421" s="1057"/>
      <c r="E421" s="1057"/>
      <c r="F421" s="1057"/>
      <c r="G421" s="1057"/>
      <c r="H421" s="1058"/>
      <c r="I421" s="986" t="s">
        <v>7</v>
      </c>
      <c r="J421" s="985"/>
      <c r="K421" s="1093" t="s">
        <v>8</v>
      </c>
      <c r="L421" s="1092"/>
      <c r="M421" s="1091" t="s">
        <v>9</v>
      </c>
    </row>
    <row r="422" spans="1:13" ht="16.5" thickBot="1">
      <c r="A422" s="1090"/>
      <c r="B422" s="1050"/>
      <c r="C422" s="1050"/>
      <c r="D422" s="1050"/>
      <c r="E422" s="1050"/>
      <c r="F422" s="1050"/>
      <c r="G422" s="1050"/>
      <c r="H422" s="1049"/>
      <c r="I422" s="1089">
        <v>201.8</v>
      </c>
      <c r="J422" s="1088"/>
      <c r="K422" s="1087"/>
      <c r="L422" s="1086"/>
      <c r="M422" s="1085"/>
    </row>
    <row r="423" spans="1:13">
      <c r="A423" s="1070" t="s">
        <v>10</v>
      </c>
      <c r="B423" s="1041"/>
      <c r="C423" s="1041"/>
      <c r="D423" s="1041"/>
      <c r="E423" s="1041"/>
      <c r="F423" s="1041"/>
      <c r="G423" s="1041"/>
      <c r="H423" s="1084"/>
      <c r="I423" s="1038"/>
      <c r="J423" s="1037"/>
      <c r="K423" s="1083">
        <f>K426+K429</f>
        <v>8.3000000000000007</v>
      </c>
      <c r="L423" s="1035"/>
      <c r="M423" s="963">
        <f>K423*12*I422</f>
        <v>20099.280000000002</v>
      </c>
    </row>
    <row r="424" spans="1:13">
      <c r="A424" s="1082" t="s">
        <v>11</v>
      </c>
      <c r="B424" s="1081"/>
      <c r="C424" s="1081"/>
      <c r="D424" s="1081"/>
      <c r="E424" s="1081"/>
      <c r="F424" s="1081"/>
      <c r="G424" s="1081"/>
      <c r="H424" s="1080"/>
      <c r="I424" s="974"/>
      <c r="J424" s="973"/>
      <c r="K424" s="972"/>
      <c r="L424" s="971"/>
      <c r="M424" s="1079"/>
    </row>
    <row r="425" spans="1:13" ht="15.75" thickBot="1">
      <c r="A425" s="1065" t="s">
        <v>12</v>
      </c>
      <c r="B425" s="1078"/>
      <c r="C425" s="1078"/>
      <c r="D425" s="1078"/>
      <c r="E425" s="1078"/>
      <c r="F425" s="1078"/>
      <c r="G425" s="1078"/>
      <c r="H425" s="1077"/>
      <c r="I425" s="1031"/>
      <c r="J425" s="959"/>
      <c r="K425" s="958"/>
      <c r="L425" s="957"/>
      <c r="M425" s="956"/>
    </row>
    <row r="426" spans="1:13">
      <c r="A426" s="1028" t="s">
        <v>13</v>
      </c>
      <c r="B426" s="1022"/>
      <c r="C426" s="1022"/>
      <c r="D426" s="1022"/>
      <c r="E426" s="1022"/>
      <c r="F426" s="1022"/>
      <c r="G426" s="1022"/>
      <c r="H426" s="1059"/>
      <c r="I426" s="1025" t="s">
        <v>14</v>
      </c>
      <c r="J426" s="1024"/>
      <c r="K426" s="1027">
        <v>4.97</v>
      </c>
      <c r="L426" s="1026"/>
      <c r="M426" s="970">
        <f>K426*12*I422</f>
        <v>12035.352000000001</v>
      </c>
    </row>
    <row r="427" spans="1:13">
      <c r="A427" s="983" t="s">
        <v>15</v>
      </c>
      <c r="B427" s="1057"/>
      <c r="C427" s="1057"/>
      <c r="D427" s="1057"/>
      <c r="E427" s="1057"/>
      <c r="F427" s="1057"/>
      <c r="G427" s="1057"/>
      <c r="H427" s="1058"/>
      <c r="I427" s="986" t="s">
        <v>16</v>
      </c>
      <c r="J427" s="985"/>
      <c r="K427" s="1053"/>
      <c r="L427" s="971"/>
      <c r="M427" s="970"/>
    </row>
    <row r="428" spans="1:13">
      <c r="A428" s="1028" t="s">
        <v>17</v>
      </c>
      <c r="B428" s="1022"/>
      <c r="C428" s="1022"/>
      <c r="D428" s="1022"/>
      <c r="E428" s="1022"/>
      <c r="F428" s="1022"/>
      <c r="G428" s="1022"/>
      <c r="H428" s="1059"/>
      <c r="I428" s="1025"/>
      <c r="J428" s="1024"/>
      <c r="K428" s="1053"/>
      <c r="L428" s="971"/>
      <c r="M428" s="970"/>
    </row>
    <row r="429" spans="1:13">
      <c r="A429" s="1028" t="s">
        <v>18</v>
      </c>
      <c r="B429" s="1022"/>
      <c r="C429" s="1022"/>
      <c r="D429" s="1022"/>
      <c r="E429" s="1022"/>
      <c r="F429" s="1022"/>
      <c r="G429" s="1022"/>
      <c r="H429" s="1059"/>
      <c r="I429" s="1014" t="s">
        <v>19</v>
      </c>
      <c r="J429" s="1013"/>
      <c r="K429" s="1012">
        <v>3.33</v>
      </c>
      <c r="L429" s="1011"/>
      <c r="M429" s="970">
        <f>K429*12*I422</f>
        <v>8063.9280000000008</v>
      </c>
    </row>
    <row r="430" spans="1:13" ht="15.75">
      <c r="A430" s="1017" t="s">
        <v>20</v>
      </c>
      <c r="B430" s="1056"/>
      <c r="C430" s="1056"/>
      <c r="D430" s="1056"/>
      <c r="E430" s="1056"/>
      <c r="F430" s="1056"/>
      <c r="G430" s="1056"/>
      <c r="H430" s="1055"/>
      <c r="I430" s="986" t="s">
        <v>16</v>
      </c>
      <c r="J430" s="985"/>
      <c r="K430" s="1076"/>
      <c r="L430" s="1075"/>
      <c r="M430" s="970"/>
    </row>
    <row r="431" spans="1:13">
      <c r="A431" s="1010" t="s">
        <v>21</v>
      </c>
      <c r="B431" s="1074"/>
      <c r="C431" s="1074"/>
      <c r="D431" s="1074"/>
      <c r="E431" s="1074"/>
      <c r="F431" s="1074"/>
      <c r="G431" s="1074"/>
      <c r="H431" s="1073"/>
      <c r="I431" s="986"/>
      <c r="J431" s="985"/>
      <c r="K431" s="1054"/>
      <c r="L431" s="971"/>
      <c r="M431" s="970"/>
    </row>
    <row r="432" spans="1:13" ht="15.75" thickBot="1">
      <c r="A432" s="1028" t="s">
        <v>22</v>
      </c>
      <c r="B432" s="1021"/>
      <c r="C432" s="1021"/>
      <c r="D432" s="1021"/>
      <c r="E432" s="1021"/>
      <c r="F432" s="1021"/>
      <c r="G432" s="1021"/>
      <c r="H432" s="1020"/>
      <c r="I432" s="1019"/>
      <c r="J432" s="1018"/>
      <c r="K432" s="1072"/>
      <c r="L432" s="1071"/>
      <c r="M432" s="970"/>
    </row>
    <row r="433" spans="1:13">
      <c r="A433" s="1070" t="s">
        <v>23</v>
      </c>
      <c r="B433" s="1069"/>
      <c r="C433" s="1069"/>
      <c r="D433" s="1069"/>
      <c r="E433" s="1069"/>
      <c r="F433" s="1069"/>
      <c r="G433" s="1069"/>
      <c r="H433" s="1068"/>
      <c r="I433" s="1038"/>
      <c r="J433" s="1067"/>
      <c r="K433" s="1066">
        <f>K435+K440+K443</f>
        <v>6.76</v>
      </c>
      <c r="L433" s="1035"/>
      <c r="M433" s="963">
        <f>K433*12*I422</f>
        <v>16370.016000000001</v>
      </c>
    </row>
    <row r="434" spans="1:13" ht="15.75" thickBot="1">
      <c r="A434" s="1065" t="s">
        <v>24</v>
      </c>
      <c r="B434" s="1064"/>
      <c r="C434" s="1064"/>
      <c r="D434" s="1064"/>
      <c r="E434" s="1064"/>
      <c r="F434" s="1064"/>
      <c r="G434" s="1064"/>
      <c r="H434" s="1063"/>
      <c r="I434" s="1031"/>
      <c r="J434" s="1062"/>
      <c r="K434" s="958"/>
      <c r="L434" s="957"/>
      <c r="M434" s="956"/>
    </row>
    <row r="435" spans="1:13">
      <c r="A435" s="983" t="s">
        <v>25</v>
      </c>
      <c r="B435" s="982"/>
      <c r="C435" s="982"/>
      <c r="D435" s="982"/>
      <c r="E435" s="982"/>
      <c r="F435" s="982"/>
      <c r="G435" s="982"/>
      <c r="H435" s="980"/>
      <c r="I435" s="986" t="s">
        <v>14</v>
      </c>
      <c r="J435" s="985"/>
      <c r="K435" s="1027">
        <v>3.39</v>
      </c>
      <c r="L435" s="1026"/>
      <c r="M435" s="970">
        <f>K435*12*I422</f>
        <v>8209.2240000000002</v>
      </c>
    </row>
    <row r="436" spans="1:13">
      <c r="A436" s="1028" t="s">
        <v>26</v>
      </c>
      <c r="B436" s="1021"/>
      <c r="C436" s="1021"/>
      <c r="D436" s="1021"/>
      <c r="E436" s="1021"/>
      <c r="F436" s="1021"/>
      <c r="G436" s="1021"/>
      <c r="H436" s="1020"/>
      <c r="I436" s="1061"/>
      <c r="J436" s="1060"/>
      <c r="K436" s="1053"/>
      <c r="L436" s="971"/>
      <c r="M436" s="970"/>
    </row>
    <row r="437" spans="1:13">
      <c r="A437" s="983" t="s">
        <v>15</v>
      </c>
      <c r="B437" s="1057"/>
      <c r="C437" s="1057"/>
      <c r="D437" s="1057"/>
      <c r="E437" s="1057"/>
      <c r="F437" s="1057"/>
      <c r="G437" s="1057"/>
      <c r="H437" s="1058"/>
      <c r="I437" s="986" t="s">
        <v>16</v>
      </c>
      <c r="J437" s="985"/>
      <c r="K437" s="1053"/>
      <c r="L437" s="971"/>
      <c r="M437" s="970"/>
    </row>
    <row r="438" spans="1:13">
      <c r="A438" s="1028" t="s">
        <v>17</v>
      </c>
      <c r="B438" s="1022"/>
      <c r="C438" s="1022"/>
      <c r="D438" s="1022"/>
      <c r="E438" s="1022"/>
      <c r="F438" s="1022"/>
      <c r="G438" s="1022"/>
      <c r="H438" s="1059"/>
      <c r="I438" s="1025"/>
      <c r="J438" s="1024"/>
      <c r="K438" s="1053"/>
      <c r="L438" s="971"/>
      <c r="M438" s="970"/>
    </row>
    <row r="439" spans="1:13">
      <c r="A439" s="1017" t="s">
        <v>27</v>
      </c>
      <c r="B439" s="1056"/>
      <c r="C439" s="1055"/>
      <c r="D439" s="1057"/>
      <c r="E439" s="1057"/>
      <c r="F439" s="1057"/>
      <c r="G439" s="1057"/>
      <c r="H439" s="1058"/>
      <c r="I439" s="986" t="s">
        <v>16</v>
      </c>
      <c r="J439" s="985"/>
      <c r="K439" s="1053"/>
      <c r="L439" s="971"/>
      <c r="M439" s="970"/>
    </row>
    <row r="440" spans="1:13">
      <c r="A440" s="983" t="s">
        <v>28</v>
      </c>
      <c r="B440" s="1057"/>
      <c r="C440" s="1057"/>
      <c r="D440" s="1056"/>
      <c r="E440" s="1056"/>
      <c r="F440" s="1056"/>
      <c r="G440" s="1056"/>
      <c r="H440" s="1055"/>
      <c r="I440" s="1014" t="s">
        <v>19</v>
      </c>
      <c r="J440" s="1013"/>
      <c r="K440" s="1012">
        <v>1.49</v>
      </c>
      <c r="L440" s="1011"/>
      <c r="M440" s="970">
        <f>K440*12*I422</f>
        <v>3608.1840000000002</v>
      </c>
    </row>
    <row r="441" spans="1:13">
      <c r="A441" s="1010" t="s">
        <v>29</v>
      </c>
      <c r="B441" s="1009"/>
      <c r="C441" s="1009"/>
      <c r="D441" s="1009"/>
      <c r="E441" s="1009"/>
      <c r="F441" s="1009"/>
      <c r="G441" s="1009"/>
      <c r="H441" s="1008"/>
      <c r="I441" s="1052" t="s">
        <v>30</v>
      </c>
      <c r="J441" s="1051"/>
      <c r="K441" s="1053"/>
      <c r="L441" s="971"/>
      <c r="M441" s="970"/>
    </row>
    <row r="442" spans="1:13">
      <c r="A442" s="1028"/>
      <c r="B442" s="1021"/>
      <c r="C442" s="1021"/>
      <c r="D442" s="1021"/>
      <c r="E442" s="1021"/>
      <c r="F442" s="1021"/>
      <c r="G442" s="1021"/>
      <c r="H442" s="1020"/>
      <c r="I442" s="1019" t="s">
        <v>31</v>
      </c>
      <c r="J442" s="1018"/>
      <c r="K442" s="1054"/>
      <c r="L442" s="971"/>
      <c r="M442" s="970"/>
    </row>
    <row r="443" spans="1:13">
      <c r="A443" s="1010" t="s">
        <v>32</v>
      </c>
      <c r="B443" s="1009"/>
      <c r="C443" s="1009"/>
      <c r="D443" s="1009"/>
      <c r="E443" s="1009"/>
      <c r="F443" s="1009"/>
      <c r="G443" s="1009"/>
      <c r="H443" s="1008"/>
      <c r="I443" s="1052" t="s">
        <v>19</v>
      </c>
      <c r="J443" s="1051"/>
      <c r="K443" s="1012">
        <v>1.88</v>
      </c>
      <c r="L443" s="1011"/>
      <c r="M443" s="970">
        <f>K443*12*I422</f>
        <v>4552.6080000000002</v>
      </c>
    </row>
    <row r="444" spans="1:13">
      <c r="A444" s="1028" t="s">
        <v>33</v>
      </c>
      <c r="B444" s="1021"/>
      <c r="C444" s="1021"/>
      <c r="D444" s="1021"/>
      <c r="E444" s="1021"/>
      <c r="F444" s="1021"/>
      <c r="G444" s="1021"/>
      <c r="H444" s="1020"/>
      <c r="I444" s="1019"/>
      <c r="J444" s="1018"/>
      <c r="K444" s="1053"/>
      <c r="L444" s="971"/>
      <c r="M444" s="970"/>
    </row>
    <row r="445" spans="1:13">
      <c r="A445" s="1010" t="s">
        <v>34</v>
      </c>
      <c r="B445" s="1009"/>
      <c r="C445" s="1009"/>
      <c r="D445" s="1009"/>
      <c r="E445" s="1009"/>
      <c r="F445" s="1009"/>
      <c r="G445" s="1009"/>
      <c r="H445" s="1008"/>
      <c r="I445" s="986" t="s">
        <v>16</v>
      </c>
      <c r="J445" s="985"/>
      <c r="K445" s="1053"/>
      <c r="L445" s="971"/>
      <c r="M445" s="970"/>
    </row>
    <row r="446" spans="1:13">
      <c r="A446" s="1010" t="s">
        <v>35</v>
      </c>
      <c r="B446" s="1009"/>
      <c r="C446" s="1009"/>
      <c r="D446" s="1009"/>
      <c r="E446" s="1009"/>
      <c r="F446" s="1009"/>
      <c r="G446" s="1009"/>
      <c r="H446" s="1008"/>
      <c r="I446" s="1052" t="s">
        <v>36</v>
      </c>
      <c r="J446" s="1051"/>
      <c r="K446" s="1050"/>
      <c r="L446" s="1049"/>
      <c r="M446" s="1048"/>
    </row>
    <row r="447" spans="1:13" ht="15.75" thickBot="1">
      <c r="A447" s="1028"/>
      <c r="B447" s="1021"/>
      <c r="C447" s="1021"/>
      <c r="D447" s="1021"/>
      <c r="E447" s="1021"/>
      <c r="F447" s="1021"/>
      <c r="G447" s="1021"/>
      <c r="H447" s="1020"/>
      <c r="I447" s="1047" t="s">
        <v>37</v>
      </c>
      <c r="J447" s="1046"/>
      <c r="K447" s="1045"/>
      <c r="L447" s="1044"/>
      <c r="M447" s="1043"/>
    </row>
    <row r="448" spans="1:13">
      <c r="A448" s="1042" t="s">
        <v>38</v>
      </c>
      <c r="B448" s="1041"/>
      <c r="C448" s="1041"/>
      <c r="D448" s="1041"/>
      <c r="E448" s="1041"/>
      <c r="F448" s="1041"/>
      <c r="G448" s="1040"/>
      <c r="H448" s="1039"/>
      <c r="I448" s="1038"/>
      <c r="J448" s="1037"/>
      <c r="K448" s="1036">
        <f>K450+K457+K458+K462</f>
        <v>48.03</v>
      </c>
      <c r="L448" s="1035"/>
      <c r="M448" s="963">
        <f>M450+M457+M458+M462</f>
        <v>116309.448</v>
      </c>
    </row>
    <row r="449" spans="1:13" ht="15.75" thickBot="1">
      <c r="A449" s="1034"/>
      <c r="B449" s="1033"/>
      <c r="C449" s="1033"/>
      <c r="D449" s="1033"/>
      <c r="E449" s="1033"/>
      <c r="F449" s="1033"/>
      <c r="G449" s="1033"/>
      <c r="H449" s="1032"/>
      <c r="I449" s="1031"/>
      <c r="J449" s="959"/>
      <c r="K449" s="958"/>
      <c r="L449" s="957"/>
      <c r="M449" s="956"/>
    </row>
    <row r="450" spans="1:13" ht="15.75" thickBot="1">
      <c r="A450" s="994" t="s">
        <v>39</v>
      </c>
      <c r="B450" s="993"/>
      <c r="C450" s="993"/>
      <c r="D450" s="993"/>
      <c r="E450" s="993"/>
      <c r="F450" s="993"/>
      <c r="G450" s="993"/>
      <c r="H450" s="992"/>
      <c r="I450" s="991"/>
      <c r="J450" s="990"/>
      <c r="K450" s="1030">
        <f>K451+K452+K453+K455+K456</f>
        <v>9.58</v>
      </c>
      <c r="L450" s="1029"/>
      <c r="M450" s="987">
        <f>K450*12*I422</f>
        <v>23198.928000000004</v>
      </c>
    </row>
    <row r="451" spans="1:13">
      <c r="A451" s="1028" t="s">
        <v>40</v>
      </c>
      <c r="B451" s="1021"/>
      <c r="C451" s="1021"/>
      <c r="D451" s="1021"/>
      <c r="E451" s="1021"/>
      <c r="F451" s="1021"/>
      <c r="G451" s="1021"/>
      <c r="H451" s="1020"/>
      <c r="I451" s="1025" t="s">
        <v>41</v>
      </c>
      <c r="J451" s="1024"/>
      <c r="K451" s="1027">
        <v>2.58</v>
      </c>
      <c r="L451" s="1026"/>
      <c r="M451" s="970">
        <f>K451*12*I422</f>
        <v>6247.728000000001</v>
      </c>
    </row>
    <row r="452" spans="1:13">
      <c r="A452" s="1017" t="s">
        <v>42</v>
      </c>
      <c r="B452" s="1016"/>
      <c r="C452" s="1016"/>
      <c r="D452" s="1016"/>
      <c r="E452" s="1016"/>
      <c r="F452" s="1016"/>
      <c r="G452" s="1016"/>
      <c r="H452" s="1015"/>
      <c r="I452" s="1025" t="s">
        <v>43</v>
      </c>
      <c r="J452" s="1024"/>
      <c r="K452" s="1012">
        <v>6.1</v>
      </c>
      <c r="L452" s="1011"/>
      <c r="M452" s="970">
        <f>K452*12*I422</f>
        <v>14771.759999999998</v>
      </c>
    </row>
    <row r="453" spans="1:13">
      <c r="A453" s="1010" t="s">
        <v>44</v>
      </c>
      <c r="B453" s="1009"/>
      <c r="C453" s="1009"/>
      <c r="D453" s="1009"/>
      <c r="E453" s="1009"/>
      <c r="F453" s="1009"/>
      <c r="G453" s="1009"/>
      <c r="H453" s="1008"/>
      <c r="I453" s="1025" t="s">
        <v>19</v>
      </c>
      <c r="J453" s="1024"/>
      <c r="K453" s="1012">
        <v>0.69</v>
      </c>
      <c r="L453" s="1011"/>
      <c r="M453" s="970">
        <f>K453*12*I422</f>
        <v>1670.904</v>
      </c>
    </row>
    <row r="454" spans="1:13">
      <c r="A454" s="1023" t="s">
        <v>45</v>
      </c>
      <c r="B454" s="1022"/>
      <c r="C454" s="1022"/>
      <c r="D454" s="1022"/>
      <c r="E454" s="1021"/>
      <c r="F454" s="1021"/>
      <c r="G454" s="1021"/>
      <c r="H454" s="1020"/>
      <c r="I454" s="1019"/>
      <c r="J454" s="1018"/>
      <c r="K454" s="972"/>
      <c r="L454" s="971"/>
      <c r="M454" s="970"/>
    </row>
    <row r="455" spans="1:13">
      <c r="A455" s="1017" t="s">
        <v>46</v>
      </c>
      <c r="B455" s="1016"/>
      <c r="C455" s="1016"/>
      <c r="D455" s="1016"/>
      <c r="E455" s="1016"/>
      <c r="F455" s="1016"/>
      <c r="G455" s="1016"/>
      <c r="H455" s="1015"/>
      <c r="I455" s="1014" t="s">
        <v>14</v>
      </c>
      <c r="J455" s="1013"/>
      <c r="K455" s="1012">
        <v>0.21</v>
      </c>
      <c r="L455" s="1011"/>
      <c r="M455" s="970">
        <f>K455*12*I422</f>
        <v>508.53600000000006</v>
      </c>
    </row>
    <row r="456" spans="1:13" ht="15.75" thickBot="1">
      <c r="A456" s="1010" t="s">
        <v>47</v>
      </c>
      <c r="B456" s="1009"/>
      <c r="C456" s="1009"/>
      <c r="D456" s="1009"/>
      <c r="E456" s="1009"/>
      <c r="F456" s="1009"/>
      <c r="G456" s="1009"/>
      <c r="H456" s="1008"/>
      <c r="I456" s="1007" t="s">
        <v>14</v>
      </c>
      <c r="J456" s="1006"/>
      <c r="K456" s="1005"/>
      <c r="L456" s="1004"/>
      <c r="M456" s="970">
        <f>K456*12*I422</f>
        <v>0</v>
      </c>
    </row>
    <row r="457" spans="1:13" ht="15.75" thickBot="1">
      <c r="A457" s="998" t="s">
        <v>108</v>
      </c>
      <c r="B457" s="997"/>
      <c r="C457" s="997"/>
      <c r="D457" s="997"/>
      <c r="E457" s="997"/>
      <c r="F457" s="997"/>
      <c r="G457" s="997"/>
      <c r="H457" s="996"/>
      <c r="I457" s="1003" t="s">
        <v>68</v>
      </c>
      <c r="J457" s="1002"/>
      <c r="K457" s="1001">
        <v>36.18</v>
      </c>
      <c r="L457" s="1000"/>
      <c r="M457" s="987">
        <f>K457*12*I422</f>
        <v>87613.487999999998</v>
      </c>
    </row>
    <row r="458" spans="1:13" ht="15.75" thickBot="1">
      <c r="A458" s="994" t="s">
        <v>107</v>
      </c>
      <c r="B458" s="993"/>
      <c r="C458" s="993"/>
      <c r="D458" s="993"/>
      <c r="E458" s="993"/>
      <c r="F458" s="993"/>
      <c r="G458" s="993"/>
      <c r="H458" s="992"/>
      <c r="I458" s="991"/>
      <c r="J458" s="990"/>
      <c r="K458" s="989">
        <v>2.16</v>
      </c>
      <c r="L458" s="988"/>
      <c r="M458" s="987">
        <f>K458*12*I422</f>
        <v>5230.6560000000009</v>
      </c>
    </row>
    <row r="459" spans="1:13">
      <c r="A459" s="983" t="s">
        <v>70</v>
      </c>
      <c r="B459" s="982"/>
      <c r="C459" s="982"/>
      <c r="D459" s="982"/>
      <c r="E459" s="982"/>
      <c r="F459" s="982"/>
      <c r="G459" s="982"/>
      <c r="H459" s="980"/>
      <c r="I459" s="967" t="s">
        <v>71</v>
      </c>
      <c r="J459" s="966"/>
      <c r="K459" s="979"/>
      <c r="L459" s="978"/>
      <c r="M459" s="970"/>
    </row>
    <row r="460" spans="1:13">
      <c r="A460" s="983" t="s">
        <v>72</v>
      </c>
      <c r="B460" s="982"/>
      <c r="C460" s="982"/>
      <c r="D460" s="982"/>
      <c r="E460" s="982"/>
      <c r="F460" s="982"/>
      <c r="G460" s="982"/>
      <c r="H460" s="980"/>
      <c r="I460" s="974"/>
      <c r="J460" s="973"/>
      <c r="K460" s="979"/>
      <c r="L460" s="978"/>
      <c r="M460" s="970"/>
    </row>
    <row r="461" spans="1:13" ht="15.75" thickBot="1">
      <c r="A461" s="983" t="s">
        <v>73</v>
      </c>
      <c r="B461" s="982"/>
      <c r="C461" s="982"/>
      <c r="D461" s="982"/>
      <c r="E461" s="982"/>
      <c r="F461" s="982"/>
      <c r="G461" s="982"/>
      <c r="H461" s="980"/>
      <c r="I461" s="999"/>
      <c r="J461" s="973"/>
      <c r="K461" s="979"/>
      <c r="L461" s="978"/>
      <c r="M461" s="970"/>
    </row>
    <row r="462" spans="1:13" ht="15.75" thickBot="1">
      <c r="A462" s="998" t="s">
        <v>106</v>
      </c>
      <c r="B462" s="997"/>
      <c r="C462" s="997"/>
      <c r="D462" s="997"/>
      <c r="E462" s="997"/>
      <c r="F462" s="997"/>
      <c r="G462" s="997"/>
      <c r="H462" s="996"/>
      <c r="I462" s="991"/>
      <c r="J462" s="990"/>
      <c r="K462" s="989">
        <v>0.11</v>
      </c>
      <c r="L462" s="988"/>
      <c r="M462" s="987">
        <f>K462*12*I422</f>
        <v>266.37600000000003</v>
      </c>
    </row>
    <row r="463" spans="1:13">
      <c r="A463" s="983" t="s">
        <v>75</v>
      </c>
      <c r="B463" s="982"/>
      <c r="C463" s="982"/>
      <c r="D463" s="982"/>
      <c r="E463" s="982"/>
      <c r="F463" s="982"/>
      <c r="G463" s="982"/>
      <c r="H463" s="980"/>
      <c r="I463" s="967" t="s">
        <v>14</v>
      </c>
      <c r="J463" s="966"/>
      <c r="K463" s="995"/>
      <c r="L463" s="978"/>
      <c r="M463" s="970"/>
    </row>
    <row r="464" spans="1:13" ht="15.75" thickBot="1">
      <c r="A464" s="983" t="s">
        <v>76</v>
      </c>
      <c r="B464" s="982"/>
      <c r="C464" s="982"/>
      <c r="D464" s="982"/>
      <c r="E464" s="982"/>
      <c r="F464" s="982"/>
      <c r="G464" s="982"/>
      <c r="H464" s="980"/>
      <c r="I464" s="974"/>
      <c r="J464" s="973"/>
      <c r="K464" s="995"/>
      <c r="L464" s="978"/>
      <c r="M464" s="970"/>
    </row>
    <row r="465" spans="1:13" ht="15.75" thickBot="1">
      <c r="A465" s="994" t="s">
        <v>105</v>
      </c>
      <c r="B465" s="993"/>
      <c r="C465" s="993"/>
      <c r="D465" s="993"/>
      <c r="E465" s="993"/>
      <c r="F465" s="993"/>
      <c r="G465" s="993"/>
      <c r="H465" s="992"/>
      <c r="I465" s="991"/>
      <c r="J465" s="990"/>
      <c r="K465" s="989">
        <v>8.01</v>
      </c>
      <c r="L465" s="988"/>
      <c r="M465" s="987">
        <f>K465*12*I422</f>
        <v>19397.016000000003</v>
      </c>
    </row>
    <row r="466" spans="1:13">
      <c r="A466" s="983" t="s">
        <v>78</v>
      </c>
      <c r="B466" s="981"/>
      <c r="C466" s="981"/>
      <c r="D466" s="981"/>
      <c r="E466" s="981"/>
      <c r="F466" s="982"/>
      <c r="G466" s="981"/>
      <c r="H466" s="980"/>
      <c r="I466" s="986" t="s">
        <v>79</v>
      </c>
      <c r="J466" s="985"/>
      <c r="K466" s="979"/>
      <c r="L466" s="978"/>
      <c r="M466" s="970"/>
    </row>
    <row r="467" spans="1:13">
      <c r="A467" s="983" t="s">
        <v>80</v>
      </c>
      <c r="B467" s="981"/>
      <c r="C467" s="981"/>
      <c r="D467" s="981"/>
      <c r="E467" s="981"/>
      <c r="F467" s="982"/>
      <c r="G467" s="981"/>
      <c r="H467" s="980"/>
      <c r="I467" s="986" t="s">
        <v>81</v>
      </c>
      <c r="J467" s="985"/>
      <c r="K467" s="979"/>
      <c r="L467" s="978"/>
      <c r="M467" s="970"/>
    </row>
    <row r="468" spans="1:13">
      <c r="A468" s="983" t="s">
        <v>82</v>
      </c>
      <c r="B468" s="981"/>
      <c r="C468" s="981"/>
      <c r="D468" s="981"/>
      <c r="E468" s="981"/>
      <c r="F468" s="982"/>
      <c r="G468" s="981"/>
      <c r="H468" s="980"/>
      <c r="I468" s="986" t="s">
        <v>83</v>
      </c>
      <c r="J468" s="985"/>
      <c r="K468" s="979"/>
      <c r="L468" s="978"/>
      <c r="M468" s="970"/>
    </row>
    <row r="469" spans="1:13">
      <c r="A469" s="983" t="s">
        <v>84</v>
      </c>
      <c r="B469" s="981"/>
      <c r="C469" s="981"/>
      <c r="D469" s="981"/>
      <c r="E469" s="981"/>
      <c r="F469" s="982"/>
      <c r="G469" s="981"/>
      <c r="H469" s="980"/>
      <c r="I469" s="986" t="s">
        <v>85</v>
      </c>
      <c r="J469" s="985"/>
      <c r="K469" s="979"/>
      <c r="L469" s="978"/>
      <c r="M469" s="970"/>
    </row>
    <row r="470" spans="1:13">
      <c r="A470" s="983" t="s">
        <v>86</v>
      </c>
      <c r="B470" s="981"/>
      <c r="C470" s="981"/>
      <c r="D470" s="981"/>
      <c r="E470" s="981"/>
      <c r="F470" s="982"/>
      <c r="G470" s="981"/>
      <c r="H470" s="980"/>
      <c r="I470" s="986" t="s">
        <v>87</v>
      </c>
      <c r="J470" s="985"/>
      <c r="K470" s="979"/>
      <c r="L470" s="978"/>
      <c r="M470" s="970"/>
    </row>
    <row r="471" spans="1:13">
      <c r="A471" s="983" t="s">
        <v>88</v>
      </c>
      <c r="B471" s="981"/>
      <c r="C471" s="981"/>
      <c r="D471" s="981"/>
      <c r="E471" s="981"/>
      <c r="F471" s="982"/>
      <c r="G471" s="981"/>
      <c r="H471" s="980"/>
      <c r="I471" s="974"/>
      <c r="J471" s="973"/>
      <c r="K471" s="979"/>
      <c r="L471" s="984"/>
      <c r="M471" s="970"/>
    </row>
    <row r="472" spans="1:13">
      <c r="A472" s="983" t="s">
        <v>89</v>
      </c>
      <c r="B472" s="981"/>
      <c r="C472" s="981"/>
      <c r="D472" s="981"/>
      <c r="E472" s="981"/>
      <c r="F472" s="982"/>
      <c r="G472" s="981"/>
      <c r="H472" s="980"/>
      <c r="I472" s="974"/>
      <c r="J472" s="973"/>
      <c r="K472" s="979"/>
      <c r="L472" s="978"/>
      <c r="M472" s="970"/>
    </row>
    <row r="473" spans="1:13">
      <c r="A473" s="983" t="s">
        <v>90</v>
      </c>
      <c r="B473" s="981"/>
      <c r="C473" s="981"/>
      <c r="D473" s="981"/>
      <c r="E473" s="981"/>
      <c r="F473" s="982"/>
      <c r="G473" s="981"/>
      <c r="H473" s="980"/>
      <c r="I473" s="974"/>
      <c r="J473" s="973"/>
      <c r="K473" s="979"/>
      <c r="L473" s="978"/>
      <c r="M473" s="970"/>
    </row>
    <row r="474" spans="1:13">
      <c r="A474" s="983" t="s">
        <v>91</v>
      </c>
      <c r="B474" s="981"/>
      <c r="C474" s="981"/>
      <c r="D474" s="981"/>
      <c r="E474" s="981"/>
      <c r="F474" s="982"/>
      <c r="G474" s="981"/>
      <c r="H474" s="980"/>
      <c r="I474" s="974"/>
      <c r="J474" s="973"/>
      <c r="K474" s="979"/>
      <c r="L474" s="978"/>
      <c r="M474" s="970"/>
    </row>
    <row r="475" spans="1:13">
      <c r="A475" s="983" t="s">
        <v>92</v>
      </c>
      <c r="B475" s="981"/>
      <c r="C475" s="981"/>
      <c r="D475" s="981"/>
      <c r="E475" s="981"/>
      <c r="F475" s="982"/>
      <c r="G475" s="981"/>
      <c r="H475" s="980"/>
      <c r="I475" s="974"/>
      <c r="J475" s="973"/>
      <c r="K475" s="979"/>
      <c r="L475" s="978"/>
      <c r="M475" s="970"/>
    </row>
    <row r="476" spans="1:13" ht="15.75" thickBot="1">
      <c r="A476" s="977" t="s">
        <v>93</v>
      </c>
      <c r="B476" s="976"/>
      <c r="C476" s="976"/>
      <c r="D476" s="976"/>
      <c r="E476" s="976"/>
      <c r="F476" s="976"/>
      <c r="G476" s="976"/>
      <c r="H476" s="975"/>
      <c r="I476" s="974"/>
      <c r="J476" s="973"/>
      <c r="K476" s="972"/>
      <c r="L476" s="971"/>
      <c r="M476" s="970"/>
    </row>
    <row r="477" spans="1:13">
      <c r="A477" s="969" t="s">
        <v>94</v>
      </c>
      <c r="B477" s="968"/>
      <c r="C477" s="968"/>
      <c r="D477" s="968"/>
      <c r="E477" s="968"/>
      <c r="F477" s="968"/>
      <c r="G477" s="968"/>
      <c r="H477" s="968"/>
      <c r="I477" s="967" t="s">
        <v>95</v>
      </c>
      <c r="J477" s="966"/>
      <c r="K477" s="965"/>
      <c r="L477" s="964"/>
      <c r="M477" s="963"/>
    </row>
    <row r="478" spans="1:13" ht="15.75" thickBot="1">
      <c r="A478" s="962" t="s">
        <v>96</v>
      </c>
      <c r="B478" s="961"/>
      <c r="C478" s="961"/>
      <c r="D478" s="961"/>
      <c r="E478" s="961"/>
      <c r="F478" s="961"/>
      <c r="G478" s="961"/>
      <c r="H478" s="961"/>
      <c r="I478" s="960"/>
      <c r="J478" s="959"/>
      <c r="K478" s="958"/>
      <c r="L478" s="957"/>
      <c r="M478" s="956"/>
    </row>
    <row r="479" spans="1:13" ht="15.75" thickBot="1">
      <c r="A479" s="954" t="s">
        <v>160</v>
      </c>
      <c r="B479" s="953"/>
      <c r="C479" s="953"/>
      <c r="D479" s="953"/>
      <c r="E479" s="953"/>
      <c r="F479" s="953"/>
      <c r="G479" s="953"/>
      <c r="H479" s="953"/>
      <c r="I479" s="948"/>
      <c r="J479" s="955"/>
      <c r="K479" s="946">
        <v>1.27</v>
      </c>
      <c r="L479" s="945"/>
      <c r="M479" s="938">
        <f>K479*12*I422</f>
        <v>3075.4320000000002</v>
      </c>
    </row>
    <row r="480" spans="1:13" ht="15.75" thickBot="1">
      <c r="A480" s="954" t="s">
        <v>159</v>
      </c>
      <c r="B480" s="953"/>
      <c r="C480" s="953"/>
      <c r="D480" s="953"/>
      <c r="E480" s="953"/>
      <c r="F480" s="953"/>
      <c r="G480" s="953"/>
      <c r="H480" s="953"/>
      <c r="I480" s="948"/>
      <c r="J480" s="947"/>
      <c r="K480" s="946"/>
      <c r="L480" s="945"/>
      <c r="M480" s="938"/>
    </row>
    <row r="481" spans="1:13" ht="16.5" thickBot="1">
      <c r="A481" s="952" t="s">
        <v>137</v>
      </c>
      <c r="B481" s="951"/>
      <c r="C481" s="951"/>
      <c r="D481" s="951"/>
      <c r="E481" s="951"/>
      <c r="F481" s="951"/>
      <c r="G481" s="951"/>
      <c r="H481" s="951"/>
      <c r="I481" s="948"/>
      <c r="J481" s="947"/>
      <c r="K481" s="946">
        <v>68.92</v>
      </c>
      <c r="L481" s="945"/>
      <c r="M481" s="938">
        <f>K481*I422*12</f>
        <v>166896.67200000002</v>
      </c>
    </row>
    <row r="482" spans="1:13" ht="16.5" thickBot="1">
      <c r="A482" s="950" t="s">
        <v>136</v>
      </c>
      <c r="B482" s="949"/>
      <c r="C482" s="949"/>
      <c r="D482" s="949"/>
      <c r="E482" s="949"/>
      <c r="F482" s="949"/>
      <c r="G482" s="949"/>
      <c r="H482" s="949"/>
      <c r="I482" s="948"/>
      <c r="J482" s="947"/>
      <c r="K482" s="946">
        <v>3.45</v>
      </c>
      <c r="L482" s="945"/>
      <c r="M482" s="938">
        <f>K482*I422*12</f>
        <v>8354.52</v>
      </c>
    </row>
    <row r="483" spans="1:13" ht="16.5" thickBot="1">
      <c r="A483" s="944" t="s">
        <v>135</v>
      </c>
      <c r="B483" s="943"/>
      <c r="C483" s="943"/>
      <c r="D483" s="943"/>
      <c r="E483" s="943"/>
      <c r="F483" s="943"/>
      <c r="G483" s="943"/>
      <c r="H483" s="943"/>
      <c r="I483" s="942"/>
      <c r="J483" s="941"/>
      <c r="K483" s="940">
        <f>K480+K479+K465+K448+K433+K423</f>
        <v>72.37</v>
      </c>
      <c r="L483" s="939"/>
      <c r="M483" s="938">
        <f>M480+M479+M465+M448+M433+M423</f>
        <v>175251.19200000001</v>
      </c>
    </row>
  </sheetData>
  <mergeCells count="504">
    <mergeCell ref="A481:H481"/>
    <mergeCell ref="K481:L481"/>
    <mergeCell ref="A482:H482"/>
    <mergeCell ref="K482:L482"/>
    <mergeCell ref="K480:L480"/>
    <mergeCell ref="A483:H483"/>
    <mergeCell ref="K483:L483"/>
    <mergeCell ref="A476:H476"/>
    <mergeCell ref="I477:J477"/>
    <mergeCell ref="K462:L462"/>
    <mergeCell ref="I463:J463"/>
    <mergeCell ref="A465:H465"/>
    <mergeCell ref="K465:L465"/>
    <mergeCell ref="K479:L479"/>
    <mergeCell ref="I466:J466"/>
    <mergeCell ref="I467:J467"/>
    <mergeCell ref="I468:J468"/>
    <mergeCell ref="I469:J469"/>
    <mergeCell ref="I470:J470"/>
    <mergeCell ref="I459:J459"/>
    <mergeCell ref="I457:J457"/>
    <mergeCell ref="K457:L457"/>
    <mergeCell ref="A458:H458"/>
    <mergeCell ref="K458:L458"/>
    <mergeCell ref="I452:J452"/>
    <mergeCell ref="K452:L452"/>
    <mergeCell ref="I453:J453"/>
    <mergeCell ref="K453:L453"/>
    <mergeCell ref="I455:J455"/>
    <mergeCell ref="K455:L455"/>
    <mergeCell ref="K448:L448"/>
    <mergeCell ref="A450:H450"/>
    <mergeCell ref="K450:L450"/>
    <mergeCell ref="I451:J451"/>
    <mergeCell ref="K451:L451"/>
    <mergeCell ref="I456:J456"/>
    <mergeCell ref="K456:L456"/>
    <mergeCell ref="I427:J427"/>
    <mergeCell ref="I428:J428"/>
    <mergeCell ref="I429:J429"/>
    <mergeCell ref="K429:L429"/>
    <mergeCell ref="I430:J430"/>
    <mergeCell ref="I447:J447"/>
    <mergeCell ref="I443:J443"/>
    <mergeCell ref="K443:L443"/>
    <mergeCell ref="I445:J445"/>
    <mergeCell ref="I446:J446"/>
    <mergeCell ref="I437:J437"/>
    <mergeCell ref="I438:J438"/>
    <mergeCell ref="I439:J439"/>
    <mergeCell ref="I440:J440"/>
    <mergeCell ref="K440:L440"/>
    <mergeCell ref="K433:L433"/>
    <mergeCell ref="I435:J435"/>
    <mergeCell ref="K435:L435"/>
    <mergeCell ref="I441:J441"/>
    <mergeCell ref="I426:J426"/>
    <mergeCell ref="K426:L426"/>
    <mergeCell ref="C419:E419"/>
    <mergeCell ref="I419:J419"/>
    <mergeCell ref="K419:L419"/>
    <mergeCell ref="K420:L420"/>
    <mergeCell ref="I421:J421"/>
    <mergeCell ref="I431:J431"/>
    <mergeCell ref="K432:L432"/>
    <mergeCell ref="K423:L423"/>
    <mergeCell ref="A407:H407"/>
    <mergeCell ref="I408:J408"/>
    <mergeCell ref="K410:L410"/>
    <mergeCell ref="K418:M418"/>
    <mergeCell ref="A412:H412"/>
    <mergeCell ref="A413:H413"/>
    <mergeCell ref="K412:L412"/>
    <mergeCell ref="K413:L413"/>
    <mergeCell ref="K421:L421"/>
    <mergeCell ref="K411:L411"/>
    <mergeCell ref="A414:H414"/>
    <mergeCell ref="K414:L414"/>
    <mergeCell ref="A416:L416"/>
    <mergeCell ref="A417:L417"/>
    <mergeCell ref="I422:J422"/>
    <mergeCell ref="K422:L422"/>
    <mergeCell ref="I401:J401"/>
    <mergeCell ref="I390:J390"/>
    <mergeCell ref="K393:L393"/>
    <mergeCell ref="I394:J394"/>
    <mergeCell ref="A396:H396"/>
    <mergeCell ref="K396:L396"/>
    <mergeCell ref="I386:J386"/>
    <mergeCell ref="K386:L386"/>
    <mergeCell ref="I397:J397"/>
    <mergeCell ref="I398:J398"/>
    <mergeCell ref="I399:J399"/>
    <mergeCell ref="I400:J400"/>
    <mergeCell ref="K381:L381"/>
    <mergeCell ref="I382:J382"/>
    <mergeCell ref="K382:L382"/>
    <mergeCell ref="I383:J383"/>
    <mergeCell ref="K383:L383"/>
    <mergeCell ref="I384:J384"/>
    <mergeCell ref="K384:L384"/>
    <mergeCell ref="K371:L371"/>
    <mergeCell ref="I388:J388"/>
    <mergeCell ref="K388:L388"/>
    <mergeCell ref="A389:H389"/>
    <mergeCell ref="K389:L389"/>
    <mergeCell ref="I387:J387"/>
    <mergeCell ref="K387:L387"/>
    <mergeCell ref="I378:J378"/>
    <mergeCell ref="K379:L379"/>
    <mergeCell ref="A381:H381"/>
    <mergeCell ref="I361:J361"/>
    <mergeCell ref="I372:J372"/>
    <mergeCell ref="I374:J374"/>
    <mergeCell ref="K374:L374"/>
    <mergeCell ref="I376:J376"/>
    <mergeCell ref="I377:J377"/>
    <mergeCell ref="I368:J368"/>
    <mergeCell ref="I369:J369"/>
    <mergeCell ref="I370:J370"/>
    <mergeCell ref="I371:J371"/>
    <mergeCell ref="I362:J362"/>
    <mergeCell ref="K363:L363"/>
    <mergeCell ref="K352:L352"/>
    <mergeCell ref="K364:L364"/>
    <mergeCell ref="I366:J366"/>
    <mergeCell ref="K366:L366"/>
    <mergeCell ref="I358:J358"/>
    <mergeCell ref="I359:J359"/>
    <mergeCell ref="I360:J360"/>
    <mergeCell ref="K360:L360"/>
    <mergeCell ref="I357:J357"/>
    <mergeCell ref="K357:L357"/>
    <mergeCell ref="C350:E350"/>
    <mergeCell ref="I350:J350"/>
    <mergeCell ref="K350:L350"/>
    <mergeCell ref="K351:L351"/>
    <mergeCell ref="I352:J352"/>
    <mergeCell ref="K354:L354"/>
    <mergeCell ref="A338:H338"/>
    <mergeCell ref="I339:J339"/>
    <mergeCell ref="K341:L341"/>
    <mergeCell ref="A343:H343"/>
    <mergeCell ref="A344:H344"/>
    <mergeCell ref="K343:L343"/>
    <mergeCell ref="K344:L344"/>
    <mergeCell ref="K349:M349"/>
    <mergeCell ref="K342:L342"/>
    <mergeCell ref="A345:H345"/>
    <mergeCell ref="K345:L345"/>
    <mergeCell ref="A347:L347"/>
    <mergeCell ref="A348:L348"/>
    <mergeCell ref="I353:J353"/>
    <mergeCell ref="K353:L353"/>
    <mergeCell ref="I332:J332"/>
    <mergeCell ref="I321:J321"/>
    <mergeCell ref="K324:L324"/>
    <mergeCell ref="I325:J325"/>
    <mergeCell ref="A327:H327"/>
    <mergeCell ref="K327:L327"/>
    <mergeCell ref="I317:J317"/>
    <mergeCell ref="K317:L317"/>
    <mergeCell ref="I328:J328"/>
    <mergeCell ref="I329:J329"/>
    <mergeCell ref="I330:J330"/>
    <mergeCell ref="I331:J331"/>
    <mergeCell ref="K312:L312"/>
    <mergeCell ref="I313:J313"/>
    <mergeCell ref="K313:L313"/>
    <mergeCell ref="I314:J314"/>
    <mergeCell ref="K314:L314"/>
    <mergeCell ref="I315:J315"/>
    <mergeCell ref="K315:L315"/>
    <mergeCell ref="K302:L302"/>
    <mergeCell ref="I319:J319"/>
    <mergeCell ref="K319:L319"/>
    <mergeCell ref="A320:H320"/>
    <mergeCell ref="K320:L320"/>
    <mergeCell ref="I318:J318"/>
    <mergeCell ref="K318:L318"/>
    <mergeCell ref="I309:J309"/>
    <mergeCell ref="K310:L310"/>
    <mergeCell ref="A312:H312"/>
    <mergeCell ref="I292:J292"/>
    <mergeCell ref="I303:J303"/>
    <mergeCell ref="I305:J305"/>
    <mergeCell ref="K305:L305"/>
    <mergeCell ref="I307:J307"/>
    <mergeCell ref="I308:J308"/>
    <mergeCell ref="I299:J299"/>
    <mergeCell ref="I300:J300"/>
    <mergeCell ref="I301:J301"/>
    <mergeCell ref="I302:J302"/>
    <mergeCell ref="I293:J293"/>
    <mergeCell ref="K294:L294"/>
    <mergeCell ref="K283:L283"/>
    <mergeCell ref="K295:L295"/>
    <mergeCell ref="I297:J297"/>
    <mergeCell ref="K297:L297"/>
    <mergeCell ref="I289:J289"/>
    <mergeCell ref="I290:J290"/>
    <mergeCell ref="I291:J291"/>
    <mergeCell ref="K291:L291"/>
    <mergeCell ref="I288:J288"/>
    <mergeCell ref="K288:L288"/>
    <mergeCell ref="C281:E281"/>
    <mergeCell ref="I281:J281"/>
    <mergeCell ref="K281:L281"/>
    <mergeCell ref="K282:L282"/>
    <mergeCell ref="I283:J283"/>
    <mergeCell ref="K285:L285"/>
    <mergeCell ref="A269:H269"/>
    <mergeCell ref="I270:J270"/>
    <mergeCell ref="K272:L272"/>
    <mergeCell ref="A274:H274"/>
    <mergeCell ref="A275:H275"/>
    <mergeCell ref="K274:L274"/>
    <mergeCell ref="K275:L275"/>
    <mergeCell ref="K280:M280"/>
    <mergeCell ref="K273:L273"/>
    <mergeCell ref="A276:H276"/>
    <mergeCell ref="K276:L276"/>
    <mergeCell ref="A278:L278"/>
    <mergeCell ref="A279:L279"/>
    <mergeCell ref="I284:J284"/>
    <mergeCell ref="K284:L284"/>
    <mergeCell ref="I263:J263"/>
    <mergeCell ref="I252:J252"/>
    <mergeCell ref="K255:L255"/>
    <mergeCell ref="I256:J256"/>
    <mergeCell ref="A258:H258"/>
    <mergeCell ref="K258:L258"/>
    <mergeCell ref="I248:J248"/>
    <mergeCell ref="K248:L248"/>
    <mergeCell ref="I259:J259"/>
    <mergeCell ref="I260:J260"/>
    <mergeCell ref="I261:J261"/>
    <mergeCell ref="I262:J262"/>
    <mergeCell ref="K243:L243"/>
    <mergeCell ref="I244:J244"/>
    <mergeCell ref="K244:L244"/>
    <mergeCell ref="I245:J245"/>
    <mergeCell ref="K245:L245"/>
    <mergeCell ref="I246:J246"/>
    <mergeCell ref="K246:L246"/>
    <mergeCell ref="K233:L233"/>
    <mergeCell ref="I250:J250"/>
    <mergeCell ref="K250:L250"/>
    <mergeCell ref="A251:H251"/>
    <mergeCell ref="K251:L251"/>
    <mergeCell ref="I249:J249"/>
    <mergeCell ref="K249:L249"/>
    <mergeCell ref="I240:J240"/>
    <mergeCell ref="K241:L241"/>
    <mergeCell ref="A243:H243"/>
    <mergeCell ref="I223:J223"/>
    <mergeCell ref="I234:J234"/>
    <mergeCell ref="I236:J236"/>
    <mergeCell ref="K236:L236"/>
    <mergeCell ref="I238:J238"/>
    <mergeCell ref="I239:J239"/>
    <mergeCell ref="I230:J230"/>
    <mergeCell ref="I231:J231"/>
    <mergeCell ref="I232:J232"/>
    <mergeCell ref="I233:J233"/>
    <mergeCell ref="I224:J224"/>
    <mergeCell ref="K225:L225"/>
    <mergeCell ref="K214:L214"/>
    <mergeCell ref="K226:L226"/>
    <mergeCell ref="I228:J228"/>
    <mergeCell ref="K228:L228"/>
    <mergeCell ref="I220:J220"/>
    <mergeCell ref="I221:J221"/>
    <mergeCell ref="I222:J222"/>
    <mergeCell ref="K222:L222"/>
    <mergeCell ref="K211:M211"/>
    <mergeCell ref="I219:J219"/>
    <mergeCell ref="K219:L219"/>
    <mergeCell ref="C212:E212"/>
    <mergeCell ref="I212:J212"/>
    <mergeCell ref="K212:L212"/>
    <mergeCell ref="K213:L213"/>
    <mergeCell ref="I214:J214"/>
    <mergeCell ref="A209:L209"/>
    <mergeCell ref="A210:L210"/>
    <mergeCell ref="I215:J215"/>
    <mergeCell ref="K215:L215"/>
    <mergeCell ref="K216:L216"/>
    <mergeCell ref="A200:H200"/>
    <mergeCell ref="I201:J201"/>
    <mergeCell ref="K203:L203"/>
    <mergeCell ref="A205:H205"/>
    <mergeCell ref="A206:H206"/>
    <mergeCell ref="K186:L186"/>
    <mergeCell ref="I187:J187"/>
    <mergeCell ref="A189:H189"/>
    <mergeCell ref="K189:L189"/>
    <mergeCell ref="K204:L204"/>
    <mergeCell ref="A207:H207"/>
    <mergeCell ref="K207:L207"/>
    <mergeCell ref="K206:L206"/>
    <mergeCell ref="K205:L205"/>
    <mergeCell ref="I190:J190"/>
    <mergeCell ref="I191:J191"/>
    <mergeCell ref="I192:J192"/>
    <mergeCell ref="I193:J193"/>
    <mergeCell ref="I194:J194"/>
    <mergeCell ref="I183:J183"/>
    <mergeCell ref="I176:J176"/>
    <mergeCell ref="K176:L176"/>
    <mergeCell ref="I177:J177"/>
    <mergeCell ref="K177:L177"/>
    <mergeCell ref="I179:J179"/>
    <mergeCell ref="K179:L179"/>
    <mergeCell ref="I171:J171"/>
    <mergeCell ref="K172:L172"/>
    <mergeCell ref="A174:H174"/>
    <mergeCell ref="K174:L174"/>
    <mergeCell ref="I175:J175"/>
    <mergeCell ref="K175:L175"/>
    <mergeCell ref="I181:J181"/>
    <mergeCell ref="K181:L181"/>
    <mergeCell ref="A182:H182"/>
    <mergeCell ref="K182:L182"/>
    <mergeCell ref="I180:J180"/>
    <mergeCell ref="K180:L180"/>
    <mergeCell ref="I165:J165"/>
    <mergeCell ref="I167:J167"/>
    <mergeCell ref="K167:L167"/>
    <mergeCell ref="I169:J169"/>
    <mergeCell ref="I170:J170"/>
    <mergeCell ref="I161:J161"/>
    <mergeCell ref="I162:J162"/>
    <mergeCell ref="I163:J163"/>
    <mergeCell ref="I164:J164"/>
    <mergeCell ref="K164:L164"/>
    <mergeCell ref="I155:J155"/>
    <mergeCell ref="K156:L156"/>
    <mergeCell ref="K157:L157"/>
    <mergeCell ref="I159:J159"/>
    <mergeCell ref="K159:L159"/>
    <mergeCell ref="I151:J151"/>
    <mergeCell ref="I152:J152"/>
    <mergeCell ref="I153:J153"/>
    <mergeCell ref="K153:L153"/>
    <mergeCell ref="I154:J154"/>
    <mergeCell ref="C143:E143"/>
    <mergeCell ref="I143:J143"/>
    <mergeCell ref="K143:L143"/>
    <mergeCell ref="K144:L144"/>
    <mergeCell ref="I145:J145"/>
    <mergeCell ref="K145:L145"/>
    <mergeCell ref="K136:L136"/>
    <mergeCell ref="I146:J146"/>
    <mergeCell ref="K146:L146"/>
    <mergeCell ref="K147:L147"/>
    <mergeCell ref="I150:J150"/>
    <mergeCell ref="K150:L150"/>
    <mergeCell ref="I125:J125"/>
    <mergeCell ref="K135:L135"/>
    <mergeCell ref="A138:H138"/>
    <mergeCell ref="K138:L138"/>
    <mergeCell ref="A140:L140"/>
    <mergeCell ref="A141:L141"/>
    <mergeCell ref="K134:L134"/>
    <mergeCell ref="A136:H136"/>
    <mergeCell ref="A137:H137"/>
    <mergeCell ref="K137:L137"/>
    <mergeCell ref="K117:L117"/>
    <mergeCell ref="I118:J118"/>
    <mergeCell ref="I121:J121"/>
    <mergeCell ref="I122:J122"/>
    <mergeCell ref="I123:J123"/>
    <mergeCell ref="I124:J124"/>
    <mergeCell ref="K142:M142"/>
    <mergeCell ref="A120:H120"/>
    <mergeCell ref="K120:L120"/>
    <mergeCell ref="I112:J112"/>
    <mergeCell ref="K112:L112"/>
    <mergeCell ref="A113:H113"/>
    <mergeCell ref="A131:H131"/>
    <mergeCell ref="I132:J132"/>
    <mergeCell ref="K113:L113"/>
    <mergeCell ref="I114:J114"/>
    <mergeCell ref="A105:H105"/>
    <mergeCell ref="K105:L105"/>
    <mergeCell ref="I106:J106"/>
    <mergeCell ref="K106:L106"/>
    <mergeCell ref="I107:J107"/>
    <mergeCell ref="K107:L107"/>
    <mergeCell ref="I100:J100"/>
    <mergeCell ref="I101:J101"/>
    <mergeCell ref="I102:J102"/>
    <mergeCell ref="I110:J110"/>
    <mergeCell ref="K110:L110"/>
    <mergeCell ref="I111:J111"/>
    <mergeCell ref="K111:L111"/>
    <mergeCell ref="K103:L103"/>
    <mergeCell ref="I108:J108"/>
    <mergeCell ref="K108:L108"/>
    <mergeCell ref="I94:J94"/>
    <mergeCell ref="I95:J95"/>
    <mergeCell ref="K95:L95"/>
    <mergeCell ref="I96:J96"/>
    <mergeCell ref="I98:J98"/>
    <mergeCell ref="K98:L98"/>
    <mergeCell ref="K88:L88"/>
    <mergeCell ref="I90:J90"/>
    <mergeCell ref="K90:L90"/>
    <mergeCell ref="I92:J92"/>
    <mergeCell ref="I93:J93"/>
    <mergeCell ref="I84:J84"/>
    <mergeCell ref="K84:L84"/>
    <mergeCell ref="I85:J85"/>
    <mergeCell ref="I86:J86"/>
    <mergeCell ref="K87:L87"/>
    <mergeCell ref="K78:L78"/>
    <mergeCell ref="I81:J81"/>
    <mergeCell ref="K81:L81"/>
    <mergeCell ref="I82:J82"/>
    <mergeCell ref="I83:J83"/>
    <mergeCell ref="K75:L75"/>
    <mergeCell ref="I76:J76"/>
    <mergeCell ref="K76:L76"/>
    <mergeCell ref="I77:J77"/>
    <mergeCell ref="K77:L77"/>
    <mergeCell ref="K68:L68"/>
    <mergeCell ref="A71:L71"/>
    <mergeCell ref="A72:L72"/>
    <mergeCell ref="C74:E74"/>
    <mergeCell ref="I74:J74"/>
    <mergeCell ref="K74:L74"/>
    <mergeCell ref="K69:L69"/>
    <mergeCell ref="K73:M73"/>
    <mergeCell ref="I49:J49"/>
    <mergeCell ref="A51:H51"/>
    <mergeCell ref="K51:L51"/>
    <mergeCell ref="K65:L65"/>
    <mergeCell ref="K43:L43"/>
    <mergeCell ref="A67:H67"/>
    <mergeCell ref="K67:L67"/>
    <mergeCell ref="A62:H62"/>
    <mergeCell ref="I63:J63"/>
    <mergeCell ref="K66:L66"/>
    <mergeCell ref="I52:J52"/>
    <mergeCell ref="I53:J53"/>
    <mergeCell ref="I54:J54"/>
    <mergeCell ref="I55:J55"/>
    <mergeCell ref="I56:J56"/>
    <mergeCell ref="A69:H69"/>
    <mergeCell ref="A68:H68"/>
    <mergeCell ref="I38:J38"/>
    <mergeCell ref="K38:L38"/>
    <mergeCell ref="I39:J39"/>
    <mergeCell ref="K39:L39"/>
    <mergeCell ref="A36:H36"/>
    <mergeCell ref="A44:H44"/>
    <mergeCell ref="K44:L44"/>
    <mergeCell ref="I43:J43"/>
    <mergeCell ref="I13:J13"/>
    <mergeCell ref="K4:M4"/>
    <mergeCell ref="I21:J21"/>
    <mergeCell ref="K36:L36"/>
    <mergeCell ref="I29:J29"/>
    <mergeCell ref="I37:J37"/>
    <mergeCell ref="K37:L37"/>
    <mergeCell ref="K7:L7"/>
    <mergeCell ref="I8:J8"/>
    <mergeCell ref="K8:L8"/>
    <mergeCell ref="K9:L9"/>
    <mergeCell ref="I12:J12"/>
    <mergeCell ref="K12:L12"/>
    <mergeCell ref="K34:L34"/>
    <mergeCell ref="A2:L2"/>
    <mergeCell ref="A3:L3"/>
    <mergeCell ref="C5:E5"/>
    <mergeCell ref="I5:J5"/>
    <mergeCell ref="K5:L5"/>
    <mergeCell ref="K19:L19"/>
    <mergeCell ref="I14:J14"/>
    <mergeCell ref="K6:L6"/>
    <mergeCell ref="I7:J7"/>
    <mergeCell ref="K26:L26"/>
    <mergeCell ref="I27:J27"/>
    <mergeCell ref="K29:L29"/>
    <mergeCell ref="I31:J31"/>
    <mergeCell ref="I32:J32"/>
    <mergeCell ref="I33:J33"/>
    <mergeCell ref="I45:J45"/>
    <mergeCell ref="K48:L48"/>
    <mergeCell ref="I23:J23"/>
    <mergeCell ref="I24:J24"/>
    <mergeCell ref="I41:J41"/>
    <mergeCell ref="K41:L41"/>
    <mergeCell ref="I42:J42"/>
    <mergeCell ref="K42:L42"/>
    <mergeCell ref="I25:J25"/>
    <mergeCell ref="I26:J26"/>
    <mergeCell ref="K21:L21"/>
    <mergeCell ref="I15:J15"/>
    <mergeCell ref="K15:L15"/>
    <mergeCell ref="I16:J16"/>
    <mergeCell ref="I17:J17"/>
    <mergeCell ref="K18:L18"/>
  </mergeCells>
  <pageMargins left="0.7" right="0.7" top="0.75" bottom="0.75" header="0.3" footer="0.3"/>
  <pageSetup paperSize="9" scale="66" fitToHeight="0" orientation="portrait" r:id="rId1"/>
  <rowBreaks count="6" manualBreakCount="6">
    <brk id="70" max="12" man="1"/>
    <brk id="139" max="12" man="1"/>
    <brk id="208" max="12" man="1"/>
    <brk id="277" max="12" man="1"/>
    <brk id="346" max="12" man="1"/>
    <brk id="41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c 01.01.2025</vt:lpstr>
      <vt:lpstr>с 01.03.2025</vt:lpstr>
      <vt:lpstr>пер. Дзержинского 48 с 01.03.25</vt:lpstr>
      <vt:lpstr>с 18.03.2025</vt:lpstr>
      <vt:lpstr>с 01.04.2025</vt:lpstr>
      <vt:lpstr>с 14.05.2025</vt:lpstr>
      <vt:lpstr>'с 01.03.2025'!Область_печати</vt:lpstr>
      <vt:lpstr>'с 01.04.2025'!Область_печати</vt:lpstr>
      <vt:lpstr>'с 14.05.2025'!Область_печати</vt:lpstr>
      <vt:lpstr>'с 18.03.2025'!Область_печати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2025-05-15T08:30:58Z</dcterms:modified>
</cp:coreProperties>
</file>